
<file path=[Content_Types].xml><?xml version="1.0" encoding="utf-8"?>
<Types xmlns="http://schemas.openxmlformats.org/package/2006/content-type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WebImage.xml" ContentType="application/vnd.ms-excel.rdrichvaluewebimage+xml"/>
  <Override PartName="/xl/richData/rdrichvalue.xml" ContentType="application/vnd.ms-excel.rdrichvalue+xml"/>
  <Override PartName="/xl/richData/rdrichvaluestructure.xml" ContentType="application/vnd.ms-excel.rdrichvaluestructure+xml"/>
  <Override PartName="/xl/richData/rdarray.xml" ContentType="application/vnd.ms-excel.rdarray+xml"/>
  <Override PartName="/xl/richData/richStyles.xml" ContentType="application/vnd.ms-excel.richstyles+xml"/>
  <Override PartName="/xl/richData/rdsupportingpropertybagstructure.xml" ContentType="application/vnd.ms-excel.rdsupportingpropertybagstructure+xml"/>
  <Override PartName="/xl/richData/rdsupportingpropertybag.xml" ContentType="application/vnd.ms-excel.rdsupportingpropertybag+xml"/>
  <Override PartName="/xl/richData/rdRichValueTypes.xml" ContentType="application/vnd.ms-excel.rdrichvaluetype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202300"/>
  <mc:AlternateContent xmlns:mc="http://schemas.openxmlformats.org/markup-compatibility/2006">
    <mc:Choice Requires="x15">
      <x15ac:absPath xmlns:x15ac="http://schemas.microsoft.com/office/spreadsheetml/2010/11/ac" url="https://d.docs.live.net/18229d595ca1da62/Documents/"/>
    </mc:Choice>
  </mc:AlternateContent>
  <xr:revisionPtr revIDLastSave="265" documentId="8_{A621AF82-90A7-44C1-B8E4-25C634EDF6DF}" xr6:coauthVersionLast="47" xr6:coauthVersionMax="47" xr10:uidLastSave="{B73FB1C4-B6EB-4358-AC06-8B32C0881423}"/>
  <bookViews>
    <workbookView xWindow="-120" yWindow="-120" windowWidth="51840" windowHeight="21120" activeTab="1" xr2:uid="{63208008-7A13-43E2-B62D-2250E782896D}"/>
  </bookViews>
  <sheets>
    <sheet name="Figure 1" sheetId="32" r:id="rId1"/>
    <sheet name="Figure 2 " sheetId="22" r:id="rId2"/>
    <sheet name="Figure 3  " sheetId="3" r:id="rId3"/>
    <sheet name="Figure 4 " sheetId="4" r:id="rId4"/>
    <sheet name="Figure 5 " sheetId="5" r:id="rId5"/>
    <sheet name="Figure 6 " sheetId="8" r:id="rId6"/>
    <sheet name="Figure 7 " sheetId="29" r:id="rId7"/>
    <sheet name="Figure 8   " sheetId="30" r:id="rId8"/>
    <sheet name="Data Figure 2 and 3" sheetId="28" r:id="rId9"/>
    <sheet name="Sheet1" sheetId="1" r:id="rId10"/>
    <sheet name="Regression Results" sheetId="34" r:id="rId11"/>
    <sheet name="Sheet2" sheetId="2" r:id="rId12"/>
    <sheet name="December Kiel Data" sheetId="33" r:id="rId13"/>
    <sheet name="Sheet7" sheetId="13" r:id="rId14"/>
    <sheet name="Data Figure 2" sheetId="17" r:id="rId15"/>
    <sheet name="Sheet5" sheetId="38" r:id="rId16"/>
    <sheet name="Sheet9" sheetId="14" r:id="rId17"/>
    <sheet name="Data figure 1" sheetId="35" r:id="rId18"/>
  </sheets>
  <definedNames>
    <definedName name="_xlcn.WorksheetConnection_Sheet7J24K261" hidden="1">Sheet7!$J$24:$K$26</definedName>
  </definedNames>
  <calcPr calcId="191029"/>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Range" name="Range" connection="WorksheetConnection_Sheet7!$J$24:$K$26"/>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83" i="17" l="1"/>
  <c r="U83" i="17" s="1"/>
  <c r="T85" i="17"/>
  <c r="J94" i="17"/>
  <c r="N85" i="17"/>
  <c r="N84" i="17"/>
  <c r="N83" i="17"/>
  <c r="O83" i="17" s="1"/>
  <c r="I91" i="17"/>
  <c r="J91" i="17"/>
  <c r="K91" i="17"/>
  <c r="I92" i="17"/>
  <c r="J92" i="17"/>
  <c r="K92" i="17"/>
  <c r="I93" i="17"/>
  <c r="J93" i="17"/>
  <c r="K93" i="17"/>
  <c r="I94" i="17"/>
  <c r="K94" i="17"/>
  <c r="H92" i="17"/>
  <c r="H93" i="17"/>
  <c r="H94" i="17"/>
  <c r="H91" i="17"/>
  <c r="U86" i="17"/>
  <c r="U85" i="17"/>
  <c r="U84" i="17"/>
  <c r="O84" i="17"/>
  <c r="O85" i="17"/>
  <c r="O86" i="17"/>
  <c r="K45" i="17"/>
  <c r="K62" i="17"/>
  <c r="K48" i="17"/>
  <c r="S23" i="35"/>
  <c r="S24" i="35"/>
  <c r="S25" i="35"/>
  <c r="S26" i="35"/>
  <c r="S22" i="35"/>
  <c r="T26" i="35"/>
  <c r="T25" i="35"/>
  <c r="U25" i="35"/>
  <c r="T21" i="35"/>
  <c r="T11" i="35"/>
  <c r="T12" i="35"/>
  <c r="T13" i="35" s="1"/>
  <c r="T14" i="35" s="1"/>
  <c r="T15" i="35" s="1"/>
  <c r="T16" i="35" s="1"/>
  <c r="T17" i="35" s="1"/>
  <c r="T18" i="35" s="1"/>
  <c r="T19" i="35" s="1"/>
  <c r="T20" i="35" s="1"/>
  <c r="T10" i="35"/>
  <c r="T9" i="35"/>
  <c r="V84" i="17" l="1"/>
  <c r="V85" i="17"/>
  <c r="V83" i="17"/>
  <c r="V86" i="17"/>
  <c r="D42" i="34"/>
  <c r="D40" i="34"/>
  <c r="D54" i="34"/>
  <c r="D44" i="34"/>
  <c r="D53" i="34"/>
  <c r="D32" i="34"/>
  <c r="D34" i="34"/>
  <c r="D33" i="34"/>
  <c r="D39" i="34"/>
  <c r="D43" i="34"/>
  <c r="D35" i="34"/>
  <c r="D28" i="34"/>
  <c r="D51" i="34"/>
  <c r="D52" i="34"/>
  <c r="D41" i="34"/>
  <c r="D29" i="34"/>
  <c r="D30" i="34"/>
  <c r="D48" i="34"/>
  <c r="D31" i="34"/>
  <c r="D47" i="34"/>
  <c r="D38" i="34"/>
  <c r="D37" i="34"/>
  <c r="D36" i="34"/>
  <c r="D46" i="34"/>
  <c r="D49" i="34"/>
  <c r="D50" i="34"/>
  <c r="D45" i="34"/>
  <c r="I3" i="33" l="1"/>
  <c r="I4" i="33"/>
  <c r="I5" i="33"/>
  <c r="I6" i="33"/>
  <c r="I7" i="33"/>
  <c r="I8" i="33"/>
  <c r="I9" i="33"/>
  <c r="I10" i="33"/>
  <c r="I11" i="33"/>
  <c r="I12" i="33"/>
  <c r="I13" i="33"/>
  <c r="I14" i="33"/>
  <c r="I15" i="33"/>
  <c r="I16" i="33"/>
  <c r="I17" i="33"/>
  <c r="I18" i="33"/>
  <c r="I19" i="33"/>
  <c r="I20" i="33"/>
  <c r="I21" i="33"/>
  <c r="I22" i="33"/>
  <c r="I23" i="33"/>
  <c r="I24" i="33"/>
  <c r="I25" i="33"/>
  <c r="I26" i="33"/>
  <c r="I27" i="33"/>
  <c r="I28" i="33"/>
  <c r="I29" i="33"/>
  <c r="I30" i="33"/>
  <c r="I31" i="33"/>
  <c r="I32" i="33"/>
  <c r="I33" i="33"/>
  <c r="I34" i="33"/>
  <c r="I35" i="33"/>
  <c r="I36" i="33"/>
  <c r="I37" i="33"/>
  <c r="I38" i="33"/>
  <c r="I39" i="33"/>
  <c r="I40" i="33"/>
  <c r="I41" i="33"/>
  <c r="I42" i="33"/>
  <c r="I2" i="33"/>
  <c r="G64" i="28" l="1"/>
  <c r="F63" i="28"/>
  <c r="G63" i="28" s="1"/>
  <c r="G62" i="28"/>
  <c r="G61" i="28"/>
  <c r="G60" i="28"/>
  <c r="G59" i="28"/>
  <c r="G58" i="28"/>
  <c r="G57" i="28"/>
  <c r="G56" i="28"/>
  <c r="G55" i="28"/>
  <c r="G54" i="28"/>
  <c r="G53" i="28"/>
  <c r="G52" i="28"/>
  <c r="G51" i="28"/>
  <c r="G50" i="28"/>
  <c r="G49" i="28"/>
  <c r="G48" i="28"/>
  <c r="G47" i="28"/>
  <c r="G46" i="28"/>
  <c r="G45" i="28"/>
  <c r="G44" i="28"/>
  <c r="G43" i="28"/>
  <c r="G42" i="28"/>
  <c r="G41" i="28"/>
  <c r="G40" i="28"/>
  <c r="G39" i="28"/>
  <c r="G38" i="28"/>
  <c r="G37" i="28"/>
  <c r="G36" i="28"/>
  <c r="F33" i="28"/>
  <c r="F34" i="28" s="1"/>
  <c r="F32" i="28"/>
  <c r="I30" i="28"/>
  <c r="J30" i="28" s="1"/>
  <c r="H30" i="28"/>
  <c r="J29" i="28"/>
  <c r="H29" i="28"/>
  <c r="J28" i="28"/>
  <c r="H28" i="28"/>
  <c r="J27" i="28"/>
  <c r="H27" i="28"/>
  <c r="J26" i="28"/>
  <c r="I26" i="28"/>
  <c r="H26" i="28"/>
  <c r="J25" i="28"/>
  <c r="H25" i="28"/>
  <c r="J24" i="28"/>
  <c r="H24" i="28"/>
  <c r="J23" i="28"/>
  <c r="J22" i="28"/>
  <c r="H22" i="28"/>
  <c r="J21" i="28"/>
  <c r="H21" i="28"/>
  <c r="J20" i="28"/>
  <c r="H20" i="28"/>
  <c r="J19" i="28"/>
  <c r="H19" i="28"/>
  <c r="J18" i="28"/>
  <c r="H18" i="28"/>
  <c r="J17" i="28"/>
  <c r="H17" i="28"/>
  <c r="AD16" i="28"/>
  <c r="J16" i="28"/>
  <c r="H16" i="28"/>
  <c r="J15" i="28"/>
  <c r="H15" i="28"/>
  <c r="J14" i="28"/>
  <c r="H14" i="28"/>
  <c r="J13" i="28"/>
  <c r="H13" i="28"/>
  <c r="J12" i="28"/>
  <c r="H12" i="28"/>
  <c r="J11" i="28"/>
  <c r="H11" i="28"/>
  <c r="J10" i="28"/>
  <c r="H10" i="28"/>
  <c r="J9" i="28"/>
  <c r="H9" i="28"/>
  <c r="J8" i="28"/>
  <c r="H8" i="28"/>
  <c r="J7" i="28"/>
  <c r="H7" i="28"/>
  <c r="J6" i="28"/>
  <c r="H6" i="28"/>
  <c r="J5" i="28"/>
  <c r="H5" i="28"/>
  <c r="J4" i="28"/>
  <c r="H4" i="28"/>
  <c r="J3" i="28"/>
  <c r="H3" i="28"/>
  <c r="G65" i="28" l="1"/>
  <c r="E49" i="1" l="1"/>
  <c r="E69" i="1"/>
  <c r="E67" i="1"/>
  <c r="E63" i="1"/>
  <c r="E41" i="1"/>
  <c r="E68" i="1"/>
  <c r="E42" i="1"/>
  <c r="E59" i="1"/>
  <c r="E81" i="1"/>
  <c r="E80" i="1"/>
  <c r="E76" i="1"/>
  <c r="E64" i="1"/>
  <c r="E70" i="1"/>
  <c r="E55" i="1"/>
  <c r="E43" i="1"/>
  <c r="E62" i="1"/>
  <c r="E44" i="1"/>
  <c r="E53" i="1"/>
  <c r="E56" i="1"/>
  <c r="E50" i="1"/>
  <c r="E78" i="1"/>
  <c r="E79" i="1"/>
  <c r="E65" i="1"/>
  <c r="E45" i="1"/>
  <c r="E74" i="1"/>
  <c r="E52" i="1"/>
  <c r="E75" i="1"/>
  <c r="E72" i="1"/>
  <c r="E60" i="1"/>
  <c r="E61" i="1"/>
  <c r="E73" i="1"/>
  <c r="E58" i="1"/>
  <c r="E48" i="1"/>
  <c r="E57" i="1"/>
  <c r="E77" i="1"/>
  <c r="E46" i="1"/>
  <c r="E47" i="1"/>
  <c r="E51" i="1"/>
  <c r="E71" i="1"/>
  <c r="E66" i="1"/>
  <c r="E54"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43" i="1"/>
  <c r="N4" i="17" l="1"/>
  <c r="N5" i="17"/>
  <c r="N6" i="17"/>
  <c r="N7" i="17"/>
  <c r="N8" i="17"/>
  <c r="N9" i="17"/>
  <c r="N10" i="17"/>
  <c r="N11" i="17"/>
  <c r="N12" i="17"/>
  <c r="N13" i="17"/>
  <c r="N14" i="17"/>
  <c r="N15" i="17"/>
  <c r="N16" i="17"/>
  <c r="N17" i="17"/>
  <c r="N18" i="17"/>
  <c r="N19" i="17"/>
  <c r="N20" i="17"/>
  <c r="N21" i="17"/>
  <c r="N22" i="17"/>
  <c r="N23" i="17"/>
  <c r="N24" i="17"/>
  <c r="N25" i="17"/>
  <c r="N26" i="17"/>
  <c r="N27" i="17"/>
  <c r="N28" i="17"/>
  <c r="N29" i="17"/>
  <c r="N30" i="17"/>
  <c r="N31" i="17"/>
  <c r="N32" i="17"/>
  <c r="N33" i="17"/>
  <c r="N34" i="17"/>
  <c r="N35" i="17"/>
  <c r="N3" i="17"/>
  <c r="M4" i="17"/>
  <c r="M5" i="17"/>
  <c r="M6" i="17"/>
  <c r="M7" i="17"/>
  <c r="M8" i="17"/>
  <c r="M9" i="17"/>
  <c r="M10" i="17"/>
  <c r="M11" i="17"/>
  <c r="M12" i="17"/>
  <c r="M13" i="17"/>
  <c r="M14" i="17"/>
  <c r="M15" i="17"/>
  <c r="M16" i="17"/>
  <c r="M17" i="17"/>
  <c r="M18" i="17"/>
  <c r="M19" i="17"/>
  <c r="M20" i="17"/>
  <c r="M21" i="17"/>
  <c r="M22" i="17"/>
  <c r="M23" i="17"/>
  <c r="M24" i="17"/>
  <c r="M25" i="17"/>
  <c r="M26" i="17"/>
  <c r="M27" i="17"/>
  <c r="M28" i="17"/>
  <c r="M29" i="17"/>
  <c r="M30" i="17"/>
  <c r="M31" i="17"/>
  <c r="M32" i="17"/>
  <c r="M33" i="17"/>
  <c r="M34" i="17"/>
  <c r="M35" i="17"/>
  <c r="M3" i="17"/>
  <c r="G65" i="13"/>
  <c r="G64" i="13"/>
  <c r="J5" i="13"/>
  <c r="G48" i="13"/>
  <c r="G44" i="13"/>
  <c r="G46" i="13"/>
  <c r="G37" i="13"/>
  <c r="G38" i="13"/>
  <c r="G39" i="13"/>
  <c r="G40" i="13"/>
  <c r="G41" i="13"/>
  <c r="G51" i="13"/>
  <c r="G42" i="13"/>
  <c r="G43" i="13"/>
  <c r="G55" i="13"/>
  <c r="G54" i="13"/>
  <c r="G47" i="13"/>
  <c r="G45" i="13"/>
  <c r="G49" i="13"/>
  <c r="G50" i="13"/>
  <c r="G53" i="13"/>
  <c r="G52" i="13"/>
  <c r="G56" i="13"/>
  <c r="G57" i="13"/>
  <c r="G61" i="13"/>
  <c r="G58" i="13"/>
  <c r="G59" i="13"/>
  <c r="G60" i="13"/>
  <c r="G62" i="13"/>
  <c r="G36" i="13"/>
  <c r="F63" i="13"/>
  <c r="G63" i="13" s="1"/>
  <c r="F33" i="13"/>
  <c r="J4" i="13"/>
  <c r="J6" i="13"/>
  <c r="J7" i="13"/>
  <c r="J8" i="13"/>
  <c r="J9" i="13"/>
  <c r="J10" i="13"/>
  <c r="J11" i="13"/>
  <c r="J12" i="13"/>
  <c r="J13" i="13"/>
  <c r="J14" i="13"/>
  <c r="J15" i="13"/>
  <c r="J16" i="13"/>
  <c r="J17" i="13"/>
  <c r="J18" i="13"/>
  <c r="J19" i="13"/>
  <c r="J20" i="13"/>
  <c r="J21" i="13"/>
  <c r="J22" i="13"/>
  <c r="J23" i="13"/>
  <c r="J24" i="13"/>
  <c r="J25" i="13"/>
  <c r="J26" i="13"/>
  <c r="J27" i="13"/>
  <c r="J28" i="13"/>
  <c r="J29" i="13"/>
  <c r="J3" i="13"/>
  <c r="I26" i="13"/>
  <c r="I30" i="13"/>
  <c r="J30" i="13" s="1"/>
  <c r="AD16" i="13"/>
  <c r="H4" i="13"/>
  <c r="H5" i="13"/>
  <c r="H6" i="13"/>
  <c r="H7" i="13"/>
  <c r="H8" i="13"/>
  <c r="H9" i="13"/>
  <c r="H10" i="13"/>
  <c r="H11" i="13"/>
  <c r="H12" i="13"/>
  <c r="H13" i="13"/>
  <c r="H14" i="13"/>
  <c r="H15" i="13"/>
  <c r="H16" i="13"/>
  <c r="H17" i="13"/>
  <c r="H18" i="13"/>
  <c r="H19" i="13"/>
  <c r="H20" i="13"/>
  <c r="H21" i="13"/>
  <c r="H22" i="13"/>
  <c r="H24" i="13"/>
  <c r="H25" i="13"/>
  <c r="H26" i="13"/>
  <c r="H27" i="13"/>
  <c r="H28" i="13"/>
  <c r="H29" i="13"/>
  <c r="H30" i="13"/>
  <c r="H3" i="13"/>
  <c r="F32" i="13" l="1"/>
  <c r="F34" i="13" s="1"/>
  <c r="O48" i="2" l="1"/>
  <c r="I32" i="2" l="1"/>
  <c r="J32" i="2" s="1"/>
  <c r="I39" i="2"/>
  <c r="J39" i="2" s="1"/>
  <c r="I4" i="2"/>
  <c r="J4" i="2" s="1"/>
  <c r="I12" i="2"/>
  <c r="J12" i="2" s="1"/>
  <c r="I10" i="2"/>
  <c r="J10" i="2" s="1"/>
  <c r="I8" i="2"/>
  <c r="J8" i="2" s="1"/>
  <c r="I35" i="2"/>
  <c r="J35" i="2" s="1"/>
  <c r="I31" i="2"/>
  <c r="J31" i="2" s="1"/>
  <c r="I24" i="2"/>
  <c r="J24" i="2" s="1"/>
  <c r="I5" i="2"/>
  <c r="J5" i="2" s="1"/>
  <c r="I42" i="2"/>
  <c r="J42" i="2" s="1"/>
  <c r="I20" i="2"/>
  <c r="J20" i="2" s="1"/>
  <c r="I30" i="2"/>
  <c r="J30" i="2" s="1"/>
  <c r="I18" i="2"/>
  <c r="J18" i="2" s="1"/>
  <c r="I25" i="2"/>
  <c r="J25" i="2" s="1"/>
  <c r="I6" i="2"/>
  <c r="J6" i="2" s="1"/>
  <c r="I40" i="2"/>
  <c r="J40" i="2" s="1"/>
  <c r="I29" i="2"/>
  <c r="J29" i="2" s="1"/>
  <c r="I21" i="2"/>
  <c r="J21" i="2" s="1"/>
  <c r="I43" i="2"/>
  <c r="J43" i="2" s="1"/>
  <c r="I36" i="2"/>
  <c r="J36" i="2" s="1"/>
  <c r="I17" i="2"/>
  <c r="J17" i="2" s="1"/>
  <c r="I27" i="2"/>
  <c r="J27" i="2" s="1"/>
  <c r="I22" i="2"/>
  <c r="J22" i="2" s="1"/>
  <c r="I13" i="2"/>
  <c r="J13" i="2" s="1"/>
  <c r="I19" i="2"/>
  <c r="J19" i="2" s="1"/>
  <c r="I37" i="2"/>
  <c r="J37" i="2" s="1"/>
  <c r="I15" i="2"/>
  <c r="J15" i="2" s="1"/>
  <c r="I26" i="2"/>
  <c r="J26" i="2" s="1"/>
  <c r="I7" i="2"/>
  <c r="J7" i="2" s="1"/>
  <c r="I14" i="2"/>
  <c r="J14" i="2" s="1"/>
  <c r="I38" i="2"/>
  <c r="J38" i="2" s="1"/>
  <c r="I16" i="2"/>
  <c r="J16" i="2" s="1"/>
  <c r="I3" i="2"/>
  <c r="J3" i="2" s="1"/>
  <c r="I11" i="2"/>
  <c r="J11" i="2" s="1"/>
  <c r="I34" i="2"/>
  <c r="J34" i="2" s="1"/>
  <c r="I28" i="2"/>
  <c r="J28" i="2" s="1"/>
  <c r="I23" i="2"/>
  <c r="J23" i="2" s="1"/>
  <c r="I33" i="2"/>
  <c r="J33" i="2" s="1"/>
  <c r="I41" i="2"/>
  <c r="J41" i="2" s="1"/>
  <c r="I9" i="2"/>
  <c r="J9" i="2" s="1"/>
  <c r="I2" i="2"/>
  <c r="J2" i="2"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3B25121D-846B-47D9-B7EA-B10518454E53}" keepAlive="1" name="ThisWorkbookDataModel" description="Data Model" type="5" refreshedVersion="8"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21C61448-0EE9-4E2B-8AB3-43E04AC16EF6}" name="WorksheetConnection_Sheet7!$J$24:$K$26" type="102" refreshedVersion="8" minRefreshableVersion="5">
    <extLst>
      <ext xmlns:x15="http://schemas.microsoft.com/office/spreadsheetml/2010/11/main" uri="{DE250136-89BD-433C-8126-D09CA5730AF9}">
        <x15:connection id="Range">
          <x15:rangePr sourceName="_xlcn.WorksheetConnection_Sheet7J24K261"/>
        </x15:connection>
      </ext>
    </extLst>
  </connection>
</connections>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28">
    <bk>
      <extLst>
        <ext uri="{3e2802c4-a4d2-4d8b-9148-e3be6c30e623}">
          <xlrd:rvb i="0"/>
        </ext>
      </extLst>
    </bk>
    <bk>
      <extLst>
        <ext uri="{3e2802c4-a4d2-4d8b-9148-e3be6c30e623}">
          <xlrd:rvb i="54"/>
        </ext>
      </extLst>
    </bk>
    <bk>
      <extLst>
        <ext uri="{3e2802c4-a4d2-4d8b-9148-e3be6c30e623}">
          <xlrd:rvb i="102"/>
        </ext>
      </extLst>
    </bk>
    <bk>
      <extLst>
        <ext uri="{3e2802c4-a4d2-4d8b-9148-e3be6c30e623}">
          <xlrd:rvb i="178"/>
        </ext>
      </extLst>
    </bk>
    <bk>
      <extLst>
        <ext uri="{3e2802c4-a4d2-4d8b-9148-e3be6c30e623}">
          <xlrd:rvb i="243"/>
        </ext>
      </extLst>
    </bk>
    <bk>
      <extLst>
        <ext uri="{3e2802c4-a4d2-4d8b-9148-e3be6c30e623}">
          <xlrd:rvb i="292"/>
        </ext>
      </extLst>
    </bk>
    <bk>
      <extLst>
        <ext uri="{3e2802c4-a4d2-4d8b-9148-e3be6c30e623}">
          <xlrd:rvb i="344"/>
        </ext>
      </extLst>
    </bk>
    <bk>
      <extLst>
        <ext uri="{3e2802c4-a4d2-4d8b-9148-e3be6c30e623}">
          <xlrd:rvb i="392"/>
        </ext>
      </extLst>
    </bk>
    <bk>
      <extLst>
        <ext uri="{3e2802c4-a4d2-4d8b-9148-e3be6c30e623}">
          <xlrd:rvb i="449"/>
        </ext>
      </extLst>
    </bk>
    <bk>
      <extLst>
        <ext uri="{3e2802c4-a4d2-4d8b-9148-e3be6c30e623}">
          <xlrd:rvb i="512"/>
        </ext>
      </extLst>
    </bk>
    <bk>
      <extLst>
        <ext uri="{3e2802c4-a4d2-4d8b-9148-e3be6c30e623}">
          <xlrd:rvb i="580"/>
        </ext>
      </extLst>
    </bk>
    <bk>
      <extLst>
        <ext uri="{3e2802c4-a4d2-4d8b-9148-e3be6c30e623}">
          <xlrd:rvb i="638"/>
        </ext>
      </extLst>
    </bk>
    <bk>
      <extLst>
        <ext uri="{3e2802c4-a4d2-4d8b-9148-e3be6c30e623}">
          <xlrd:rvb i="692"/>
        </ext>
      </extLst>
    </bk>
    <bk>
      <extLst>
        <ext uri="{3e2802c4-a4d2-4d8b-9148-e3be6c30e623}">
          <xlrd:rvb i="753"/>
        </ext>
      </extLst>
    </bk>
    <bk>
      <extLst>
        <ext uri="{3e2802c4-a4d2-4d8b-9148-e3be6c30e623}">
          <xlrd:rvb i="822"/>
        </ext>
      </extLst>
    </bk>
    <bk>
      <extLst>
        <ext uri="{3e2802c4-a4d2-4d8b-9148-e3be6c30e623}">
          <xlrd:rvb i="884"/>
        </ext>
      </extLst>
    </bk>
    <bk>
      <extLst>
        <ext uri="{3e2802c4-a4d2-4d8b-9148-e3be6c30e623}">
          <xlrd:rvb i="1020"/>
        </ext>
      </extLst>
    </bk>
    <bk>
      <extLst>
        <ext uri="{3e2802c4-a4d2-4d8b-9148-e3be6c30e623}">
          <xlrd:rvb i="1071"/>
        </ext>
      </extLst>
    </bk>
    <bk>
      <extLst>
        <ext uri="{3e2802c4-a4d2-4d8b-9148-e3be6c30e623}">
          <xlrd:rvb i="1123"/>
        </ext>
      </extLst>
    </bk>
    <bk>
      <extLst>
        <ext uri="{3e2802c4-a4d2-4d8b-9148-e3be6c30e623}">
          <xlrd:rvb i="1162"/>
        </ext>
      </extLst>
    </bk>
    <bk>
      <extLst>
        <ext uri="{3e2802c4-a4d2-4d8b-9148-e3be6c30e623}">
          <xlrd:rvb i="1216"/>
        </ext>
      </extLst>
    </bk>
    <bk>
      <extLst>
        <ext uri="{3e2802c4-a4d2-4d8b-9148-e3be6c30e623}">
          <xlrd:rvb i="1268"/>
        </ext>
      </extLst>
    </bk>
    <bk>
      <extLst>
        <ext uri="{3e2802c4-a4d2-4d8b-9148-e3be6c30e623}">
          <xlrd:rvb i="1325"/>
        </ext>
      </extLst>
    </bk>
    <bk>
      <extLst>
        <ext uri="{3e2802c4-a4d2-4d8b-9148-e3be6c30e623}">
          <xlrd:rvb i="1387"/>
        </ext>
      </extLst>
    </bk>
    <bk>
      <extLst>
        <ext uri="{3e2802c4-a4d2-4d8b-9148-e3be6c30e623}">
          <xlrd:rvb i="1468"/>
        </ext>
      </extLst>
    </bk>
    <bk>
      <extLst>
        <ext uri="{3e2802c4-a4d2-4d8b-9148-e3be6c30e623}">
          <xlrd:rvb i="1517"/>
        </ext>
      </extLst>
    </bk>
    <bk>
      <extLst>
        <ext uri="{3e2802c4-a4d2-4d8b-9148-e3be6c30e623}">
          <xlrd:rvb i="1683"/>
        </ext>
      </extLst>
    </bk>
    <bk>
      <extLst>
        <ext uri="{3e2802c4-a4d2-4d8b-9148-e3be6c30e623}">
          <xlrd:rvb i="1742"/>
        </ext>
      </extLst>
    </bk>
  </futureMetadata>
  <valueMetadata count="28">
    <bk>
      <rc t="1" v="0"/>
    </bk>
    <bk>
      <rc t="1" v="1"/>
    </bk>
    <bk>
      <rc t="1" v="2"/>
    </bk>
    <bk>
      <rc t="1" v="3"/>
    </bk>
    <bk>
      <rc t="1" v="4"/>
    </bk>
    <bk>
      <rc t="1" v="5"/>
    </bk>
    <bk>
      <rc t="1" v="6"/>
    </bk>
    <bk>
      <rc t="1" v="7"/>
    </bk>
    <bk>
      <rc t="1" v="8"/>
    </bk>
    <bk>
      <rc t="1" v="9"/>
    </bk>
    <bk>
      <rc t="1" v="10"/>
    </bk>
    <bk>
      <rc t="1" v="11"/>
    </bk>
    <bk>
      <rc t="1" v="12"/>
    </bk>
    <bk>
      <rc t="1" v="13"/>
    </bk>
    <bk>
      <rc t="1" v="14"/>
    </bk>
    <bk>
      <rc t="1" v="15"/>
    </bk>
    <bk>
      <rc t="1" v="16"/>
    </bk>
    <bk>
      <rc t="1" v="17"/>
    </bk>
    <bk>
      <rc t="1" v="18"/>
    </bk>
    <bk>
      <rc t="1" v="19"/>
    </bk>
    <bk>
      <rc t="1" v="20"/>
    </bk>
    <bk>
      <rc t="1" v="21"/>
    </bk>
    <bk>
      <rc t="1" v="22"/>
    </bk>
    <bk>
      <rc t="1" v="23"/>
    </bk>
    <bk>
      <rc t="1" v="24"/>
    </bk>
    <bk>
      <rc t="1" v="25"/>
    </bk>
    <bk>
      <rc t="1" v="26"/>
    </bk>
    <bk>
      <rc t="1" v="27"/>
    </bk>
  </valueMetadata>
</metadata>
</file>

<file path=xl/sharedStrings.xml><?xml version="1.0" encoding="utf-8"?>
<sst xmlns="http://schemas.openxmlformats.org/spreadsheetml/2006/main" count="1957" uniqueCount="223">
  <si>
    <t>Helsinki</t>
  </si>
  <si>
    <t>Distance to Moscow</t>
  </si>
  <si>
    <t>Tallinn</t>
  </si>
  <si>
    <t>Riga</t>
  </si>
  <si>
    <t>Vilnius</t>
  </si>
  <si>
    <t>Finland</t>
  </si>
  <si>
    <t>Estonia</t>
  </si>
  <si>
    <t>Latvia</t>
  </si>
  <si>
    <t>Lithuania</t>
  </si>
  <si>
    <t>Poland</t>
  </si>
  <si>
    <t>Warsaw</t>
  </si>
  <si>
    <t>Denmark</t>
  </si>
  <si>
    <t>Copenhagen</t>
  </si>
  <si>
    <t>Czechia</t>
  </si>
  <si>
    <t>Prague</t>
  </si>
  <si>
    <t>Bratislava</t>
  </si>
  <si>
    <t>Slovakia</t>
  </si>
  <si>
    <t>Hungary</t>
  </si>
  <si>
    <t>Budapest</t>
  </si>
  <si>
    <t>Romania</t>
  </si>
  <si>
    <t>Bucharest</t>
  </si>
  <si>
    <t>Bulgaria</t>
  </si>
  <si>
    <t>Sofia</t>
  </si>
  <si>
    <t>Athens</t>
  </si>
  <si>
    <t>Greece</t>
  </si>
  <si>
    <t>Cyprus</t>
  </si>
  <si>
    <t>Nicosia</t>
  </si>
  <si>
    <t>Malta</t>
  </si>
  <si>
    <t>Valetta</t>
  </si>
  <si>
    <t>Italy</t>
  </si>
  <si>
    <t>Rome</t>
  </si>
  <si>
    <t>Austria</t>
  </si>
  <si>
    <t>Vienna</t>
  </si>
  <si>
    <t>Germany</t>
  </si>
  <si>
    <t>Berlin</t>
  </si>
  <si>
    <t>Netherlands</t>
  </si>
  <si>
    <t>Hague</t>
  </si>
  <si>
    <t>Brussels</t>
  </si>
  <si>
    <t>Belgium</t>
  </si>
  <si>
    <t>Paris</t>
  </si>
  <si>
    <t>France</t>
  </si>
  <si>
    <t>Spain</t>
  </si>
  <si>
    <t>Madrid</t>
  </si>
  <si>
    <t>Portugal</t>
  </si>
  <si>
    <t>Lisboa</t>
  </si>
  <si>
    <t>Ireland</t>
  </si>
  <si>
    <t>Dublin</t>
  </si>
  <si>
    <t>Luxembourg</t>
  </si>
  <si>
    <t>Sweden</t>
  </si>
  <si>
    <t>Stockholm</t>
  </si>
  <si>
    <t>Croatia</t>
  </si>
  <si>
    <t>Zagreb</t>
  </si>
  <si>
    <t>Lubjana</t>
  </si>
  <si>
    <t>Slovenia</t>
  </si>
  <si>
    <t>Norway</t>
  </si>
  <si>
    <t>Oslo</t>
  </si>
  <si>
    <t>UK</t>
  </si>
  <si>
    <t>London</t>
  </si>
  <si>
    <t>Country</t>
  </si>
  <si>
    <t>Financial</t>
  </si>
  <si>
    <t>Humanitarian</t>
  </si>
  <si>
    <t>Military</t>
  </si>
  <si>
    <t>Total</t>
  </si>
  <si>
    <t>United States</t>
  </si>
  <si>
    <t>EU (Commission and Council)</t>
  </si>
  <si>
    <t>United Kingdom</t>
  </si>
  <si>
    <t>Japan</t>
  </si>
  <si>
    <t>Canada</t>
  </si>
  <si>
    <t>Australia</t>
  </si>
  <si>
    <t>Switzerland</t>
  </si>
  <si>
    <t>South Korea</t>
  </si>
  <si>
    <t>Turkiye</t>
  </si>
  <si>
    <t>Iceland</t>
  </si>
  <si>
    <t>New Zealand</t>
  </si>
  <si>
    <t>Taiwan</t>
  </si>
  <si>
    <t>India</t>
  </si>
  <si>
    <t>China</t>
  </si>
  <si>
    <t>Total Allocated Aid</t>
  </si>
  <si>
    <t>SUMMARY OUTPUT</t>
  </si>
  <si>
    <t>Regression Statistics</t>
  </si>
  <si>
    <t>Multiple R</t>
  </si>
  <si>
    <t>R Square</t>
  </si>
  <si>
    <t>Adjusted R Square</t>
  </si>
  <si>
    <t>Standard Error</t>
  </si>
  <si>
    <t>Observations</t>
  </si>
  <si>
    <t>ANOVA</t>
  </si>
  <si>
    <t>Regression</t>
  </si>
  <si>
    <t>Residual</t>
  </si>
  <si>
    <t>Intercept</t>
  </si>
  <si>
    <t>df</t>
  </si>
  <si>
    <t>SS</t>
  </si>
  <si>
    <t>MS</t>
  </si>
  <si>
    <t>F</t>
  </si>
  <si>
    <t>Significance F</t>
  </si>
  <si>
    <t>Coefficients</t>
  </si>
  <si>
    <t>t Stat</t>
  </si>
  <si>
    <t>P-value</t>
  </si>
  <si>
    <t>Lower 95%</t>
  </si>
  <si>
    <t>Upper 95%</t>
  </si>
  <si>
    <t>Lower 95.0%</t>
  </si>
  <si>
    <t>Upper 95.0%</t>
  </si>
  <si>
    <t>X Variable 1</t>
  </si>
  <si>
    <t>X Variable 2</t>
  </si>
  <si>
    <t>X Variable 3</t>
  </si>
  <si>
    <t>RESIDUAL OUTPUT</t>
  </si>
  <si>
    <t>Observation</t>
  </si>
  <si>
    <t>Predicted Y</t>
  </si>
  <si>
    <t>Residuals</t>
  </si>
  <si>
    <t>X Variable 4</t>
  </si>
  <si>
    <t>SAFE Loans</t>
  </si>
  <si>
    <t>share of GDP/defense budget?</t>
  </si>
  <si>
    <t>:</t>
  </si>
  <si>
    <t>2024-10</t>
  </si>
  <si>
    <t>2024-11</t>
  </si>
  <si>
    <t>2024-12</t>
  </si>
  <si>
    <t>2025-01</t>
  </si>
  <si>
    <t>2025-02</t>
  </si>
  <si>
    <t>2025-03</t>
  </si>
  <si>
    <t>2025-04</t>
  </si>
  <si>
    <t>2025-05</t>
  </si>
  <si>
    <t>2025-06</t>
  </si>
  <si>
    <t>2025-07</t>
  </si>
  <si>
    <t>https://www.euractiv.com/section/defence/news/firepower-trump-sparks-nato-surveillance-aircraft-rethink/</t>
  </si>
  <si>
    <t>https://www.euractiv.com/section/defence/news/bids-for-commissions-defence-loans-programme-well-above-e150-billion/</t>
  </si>
  <si>
    <t>Belgium   (Euros)</t>
  </si>
  <si>
    <t>Bulgaria   (Leva)</t>
  </si>
  <si>
    <t>Croatia   (Euros)</t>
  </si>
  <si>
    <t>Czechia*   (Koruny)</t>
  </si>
  <si>
    <t>Denmark   (Kroner)</t>
  </si>
  <si>
    <t>Estonia*   (Euros)</t>
  </si>
  <si>
    <t>Finland   (Euros)</t>
  </si>
  <si>
    <t>France   (Euros)</t>
  </si>
  <si>
    <t>Germany   (Euros)</t>
  </si>
  <si>
    <t>Greece   (Euros)</t>
  </si>
  <si>
    <t>Hungary   (Forint)</t>
  </si>
  <si>
    <t>Italy   (Euros)</t>
  </si>
  <si>
    <t>Latvia*   (Euros)</t>
  </si>
  <si>
    <t>Lithuania*   (Euros)</t>
  </si>
  <si>
    <t>Luxembourg   (Euros)</t>
  </si>
  <si>
    <t>Netherlands   (Euros)</t>
  </si>
  <si>
    <t>Norway   (Kroner)</t>
  </si>
  <si>
    <t>Poland*   (Zlotys)</t>
  </si>
  <si>
    <t>Portugal   (Euros)</t>
  </si>
  <si>
    <t>Romania*   (New Lei)</t>
  </si>
  <si>
    <t>Slovak Republic   (Euros)</t>
  </si>
  <si>
    <t>Slovenia   (Euros)</t>
  </si>
  <si>
    <t>Spain   (Euros)</t>
  </si>
  <si>
    <t>Sweden   (Kronor)</t>
  </si>
  <si>
    <t>United Kingdom   (Pounds)</t>
  </si>
  <si>
    <t>Differential</t>
  </si>
  <si>
    <t>June 2025 10y Yields</t>
  </si>
  <si>
    <t>2024 defense spending</t>
  </si>
  <si>
    <t>Denmark (Non-€)</t>
  </si>
  <si>
    <t>Czechia (Non-€)</t>
  </si>
  <si>
    <t>Romania (Non-€)</t>
  </si>
  <si>
    <t>Hungary (Non-€)</t>
  </si>
  <si>
    <t>Poland (Non-€)</t>
  </si>
  <si>
    <t>Sweden (Non-€)</t>
  </si>
  <si>
    <t>Bulgaria (Non-€)</t>
  </si>
  <si>
    <t>2023e</t>
  </si>
  <si>
    <t>2024e</t>
  </si>
  <si>
    <t>Albania</t>
  </si>
  <si>
    <t>Czechia*</t>
  </si>
  <si>
    <t>Estonia*</t>
  </si>
  <si>
    <t>Latvia*</t>
  </si>
  <si>
    <t>Lithuania*</t>
  </si>
  <si>
    <t>Montenegro</t>
  </si>
  <si>
    <t>North Macedonia</t>
  </si>
  <si>
    <t>Poland*</t>
  </si>
  <si>
    <t>Romania*</t>
  </si>
  <si>
    <t>Slovak Republic</t>
  </si>
  <si>
    <t>Türkiye</t>
  </si>
  <si>
    <t>NATO Europe and Canada</t>
  </si>
  <si>
    <t>NATO Total</t>
  </si>
  <si>
    <t>2014-2024</t>
  </si>
  <si>
    <t>Constant 2025 prices and exchange rates</t>
  </si>
  <si>
    <t>2021-2024e</t>
  </si>
  <si>
    <t xml:space="preserve"> </t>
  </si>
  <si>
    <t>Military commitments</t>
  </si>
  <si>
    <t>Total bilateral commitments</t>
  </si>
  <si>
    <t>€ billion</t>
  </si>
  <si>
    <t>Distance</t>
  </si>
  <si>
    <t>Neutral/Pro-Russia</t>
  </si>
  <si>
    <t>End-2021 Gross Debt</t>
  </si>
  <si>
    <t>Fiscal deficit</t>
  </si>
  <si>
    <t>Assistance</t>
  </si>
  <si>
    <t>Kiel December 2025 Data</t>
  </si>
  <si>
    <t>2025p</t>
  </si>
  <si>
    <t>2026p</t>
  </si>
  <si>
    <t>End-June 2025</t>
  </si>
  <si>
    <t>Max permitted issuance 2025 €170bn</t>
  </si>
  <si>
    <t>Issuance in 2026 = 2025 per Investor presentation</t>
  </si>
  <si>
    <t>See table 3:</t>
  </si>
  <si>
    <t>https://www.nato.int/content/dam/nato/webready/documents/finance/def-exp-2025-en.pdf</t>
  </si>
  <si>
    <t>Change (pp)</t>
  </si>
  <si>
    <t>TIME</t>
  </si>
  <si>
    <t>2015</t>
  </si>
  <si>
    <t/>
  </si>
  <si>
    <t>2016</t>
  </si>
  <si>
    <t>2017</t>
  </si>
  <si>
    <t>2018</t>
  </si>
  <si>
    <t>2019</t>
  </si>
  <si>
    <t>2020</t>
  </si>
  <si>
    <t>2021</t>
  </si>
  <si>
    <t>2022</t>
  </si>
  <si>
    <t>2023</t>
  </si>
  <si>
    <t>2024</t>
  </si>
  <si>
    <t>p</t>
  </si>
  <si>
    <t>Data extracted on 17/12/2025 15:06:44 from [ESTAT]</t>
  </si>
  <si>
    <t xml:space="preserve">Dataset: </t>
  </si>
  <si>
    <t>Gross domestic product (GDP) and main components (output, expenditure and income) [nama_10_gdp$defaultview]</t>
  </si>
  <si>
    <t xml:space="preserve">Last updated: </t>
  </si>
  <si>
    <t>12/12/2025 23:00</t>
  </si>
  <si>
    <t>Time frequency</t>
  </si>
  <si>
    <t>Annual</t>
  </si>
  <si>
    <t>Unit of measure</t>
  </si>
  <si>
    <t>Current prices, million euro</t>
  </si>
  <si>
    <t>National accounts indicator (ESA 2010)</t>
  </si>
  <si>
    <t>Gross domestic product at market prices</t>
  </si>
  <si>
    <t>Euro</t>
  </si>
  <si>
    <t>†§</t>
  </si>
  <si>
    <t>†‖</t>
  </si>
  <si>
    <t>SIPRI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</si>
</sst>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0"/>
    <numFmt numFmtId="165" formatCode="#,##0.##########"/>
    <numFmt numFmtId="166" formatCode="#,##0.0"/>
  </numFmts>
  <fonts count="17" x14ac:knownFonts="1">
    <font>
      <sz val="11"/>
      <color theme="1"/>
      <name val="Aptos Narrow"/>
      <family val="2"/>
      <scheme val="minor"/>
    </font>
    <font>
      <sz val="11"/>
      <color theme="1"/>
      <name val="Aptos Narrow"/>
      <family val="2"/>
      <scheme val="minor"/>
    </font>
    <font>
      <b/>
      <sz val="12"/>
      <color theme="1"/>
      <name val="Aptos Display"/>
      <family val="2"/>
      <scheme val="major"/>
    </font>
    <font>
      <sz val="10"/>
      <name val="Arial"/>
      <family val="2"/>
    </font>
    <font>
      <sz val="12"/>
      <name val="Aptos Display"/>
      <family val="2"/>
      <scheme val="major"/>
    </font>
    <font>
      <sz val="12"/>
      <color theme="1"/>
      <name val="Aptos Display"/>
      <family val="2"/>
      <scheme val="major"/>
    </font>
    <font>
      <sz val="9"/>
      <name val="Arial"/>
      <family val="2"/>
    </font>
    <font>
      <i/>
      <sz val="11"/>
      <color theme="1"/>
      <name val="Aptos Narrow"/>
      <family val="2"/>
      <scheme val="minor"/>
    </font>
    <font>
      <sz val="9"/>
      <name val="Arial"/>
      <family val="2"/>
    </font>
    <font>
      <b/>
      <sz val="9"/>
      <name val="Arial"/>
      <family val="2"/>
    </font>
    <font>
      <b/>
      <sz val="9"/>
      <color indexed="9"/>
      <name val="Arial"/>
      <family val="2"/>
    </font>
    <font>
      <u/>
      <sz val="11"/>
      <color theme="10"/>
      <name val="Aptos Narrow"/>
      <family val="2"/>
      <scheme val="minor"/>
    </font>
    <font>
      <b/>
      <sz val="7"/>
      <color rgb="FF00002E"/>
      <name val="Arial"/>
      <family val="2"/>
    </font>
    <font>
      <b/>
      <sz val="9"/>
      <color indexed="9"/>
      <name val="Arial"/>
    </font>
    <font>
      <b/>
      <sz val="9"/>
      <name val="Arial"/>
    </font>
    <font>
      <sz val="9"/>
      <name val="Arial"/>
    </font>
    <font>
      <sz val="12"/>
      <color rgb="FF212529"/>
      <name val="Arial"/>
      <family val="2"/>
    </font>
  </fonts>
  <fills count="11">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theme="0"/>
        <bgColor indexed="64"/>
      </patternFill>
    </fill>
    <fill>
      <patternFill patternType="solid">
        <fgColor rgb="FFDCE6F1"/>
      </patternFill>
    </fill>
    <fill>
      <patternFill patternType="solid">
        <fgColor rgb="FFF6F6F6"/>
      </patternFill>
    </fill>
    <fill>
      <patternFill patternType="solid">
        <fgColor rgb="FF4669AF"/>
      </patternFill>
    </fill>
    <fill>
      <patternFill patternType="solid">
        <fgColor rgb="FFFFFF00"/>
        <bgColor indexed="64"/>
      </patternFill>
    </fill>
    <fill>
      <patternFill patternType="solid">
        <fgColor rgb="FFFFC000"/>
        <bgColor indexed="64"/>
      </patternFill>
    </fill>
    <fill>
      <patternFill patternType="solid">
        <fgColor rgb="FFF2F2F2"/>
        <bgColor indexed="64"/>
      </patternFill>
    </fill>
  </fills>
  <borders count="9">
    <border>
      <left/>
      <right/>
      <top/>
      <bottom/>
      <diagonal/>
    </border>
    <border>
      <left/>
      <right/>
      <top style="thin">
        <color indexed="64"/>
      </top>
      <bottom style="thin">
        <color rgb="FF000000"/>
      </bottom>
      <diagonal/>
    </border>
    <border>
      <left/>
      <right/>
      <top/>
      <bottom style="thin">
        <color indexed="64"/>
      </bottom>
      <diagonal/>
    </border>
    <border>
      <left/>
      <right/>
      <top style="thin">
        <color indexed="64"/>
      </top>
      <bottom style="thin">
        <color indexed="64"/>
      </bottom>
      <diagonal/>
    </border>
    <border>
      <left/>
      <right/>
      <top/>
      <bottom style="thin">
        <color rgb="FF000000"/>
      </bottom>
      <diagonal/>
    </border>
    <border>
      <left style="thin">
        <color rgb="FFB0B0B0"/>
      </left>
      <right style="thin">
        <color rgb="FFB0B0B0"/>
      </right>
      <top style="thin">
        <color rgb="FFB0B0B0"/>
      </top>
      <bottom style="thin">
        <color rgb="FFB0B0B0"/>
      </bottom>
      <diagonal/>
    </border>
    <border>
      <left/>
      <right/>
      <top/>
      <bottom style="medium">
        <color indexed="64"/>
      </bottom>
      <diagonal/>
    </border>
    <border>
      <left/>
      <right/>
      <top style="medium">
        <color indexed="64"/>
      </top>
      <bottom style="thin">
        <color indexed="64"/>
      </bottom>
      <diagonal/>
    </border>
    <border>
      <left style="medium">
        <color rgb="FFDEE2E6"/>
      </left>
      <right style="medium">
        <color rgb="FFDEE2E6"/>
      </right>
      <top style="medium">
        <color rgb="FFDEE2E6"/>
      </top>
      <bottom style="medium">
        <color rgb="FFDEE2E6"/>
      </bottom>
      <diagonal/>
    </border>
  </borders>
  <cellStyleXfs count="8">
    <xf numFmtId="0" fontId="0" fillId="0" borderId="0"/>
    <xf numFmtId="9" fontId="1" fillId="0" borderId="0" applyFont="0" applyFill="0" applyBorder="0" applyAlignment="0" applyProtection="0"/>
    <xf numFmtId="0" fontId="1" fillId="0" borderId="0"/>
    <xf numFmtId="0" fontId="3" fillId="0" borderId="0"/>
    <xf numFmtId="0" fontId="1" fillId="0" borderId="0"/>
    <xf numFmtId="0" fontId="1" fillId="0" borderId="0"/>
    <xf numFmtId="0" fontId="11" fillId="0" borderId="0" applyNumberFormat="0" applyFill="0" applyBorder="0" applyAlignment="0" applyProtection="0"/>
    <xf numFmtId="43" fontId="1" fillId="0" borderId="0" applyFont="0" applyFill="0" applyBorder="0" applyAlignment="0" applyProtection="0"/>
  </cellStyleXfs>
  <cellXfs count="69">
    <xf numFmtId="0" fontId="0" fillId="0" borderId="0" xfId="0"/>
    <xf numFmtId="0" fontId="2" fillId="2" borderId="1" xfId="2" applyFont="1" applyFill="1" applyBorder="1" applyAlignment="1">
      <alignment horizontal="left" vertical="center"/>
    </xf>
    <xf numFmtId="164" fontId="2" fillId="2" borderId="1" xfId="2" applyNumberFormat="1" applyFont="1" applyFill="1" applyBorder="1" applyAlignment="1">
      <alignment horizontal="right" vertical="center"/>
    </xf>
    <xf numFmtId="0" fontId="4" fillId="3" borderId="0" xfId="3" applyFont="1" applyFill="1"/>
    <xf numFmtId="2" fontId="5" fillId="3" borderId="0" xfId="2" applyNumberFormat="1" applyFont="1" applyFill="1"/>
    <xf numFmtId="0" fontId="5" fillId="3" borderId="0" xfId="2" applyFont="1" applyFill="1"/>
    <xf numFmtId="0" fontId="5" fillId="4" borderId="0" xfId="2" applyFont="1" applyFill="1"/>
    <xf numFmtId="0" fontId="5" fillId="0" borderId="0" xfId="2" applyFont="1"/>
    <xf numFmtId="0" fontId="4" fillId="3" borderId="2" xfId="3" applyFont="1" applyFill="1" applyBorder="1"/>
    <xf numFmtId="2" fontId="5" fillId="3" borderId="2" xfId="2" applyNumberFormat="1" applyFont="1" applyFill="1" applyBorder="1"/>
    <xf numFmtId="164" fontId="5" fillId="3" borderId="0" xfId="2" applyNumberFormat="1" applyFont="1" applyFill="1"/>
    <xf numFmtId="2" fontId="2" fillId="3" borderId="3" xfId="2" applyNumberFormat="1" applyFont="1" applyFill="1" applyBorder="1"/>
    <xf numFmtId="0" fontId="2" fillId="2" borderId="3" xfId="4" applyFont="1" applyFill="1" applyBorder="1" applyAlignment="1">
      <alignment horizontal="left" vertical="center"/>
    </xf>
    <xf numFmtId="0" fontId="2" fillId="2" borderId="3" xfId="4" applyFont="1" applyFill="1" applyBorder="1" applyAlignment="1">
      <alignment horizontal="right" vertical="center"/>
    </xf>
    <xf numFmtId="2" fontId="5" fillId="4" borderId="0" xfId="5" applyNumberFormat="1" applyFont="1" applyFill="1"/>
    <xf numFmtId="0" fontId="5" fillId="3" borderId="0" xfId="5" applyFont="1" applyFill="1"/>
    <xf numFmtId="0" fontId="5" fillId="4" borderId="0" xfId="5" applyFont="1" applyFill="1"/>
    <xf numFmtId="2" fontId="5" fillId="4" borderId="2" xfId="5" applyNumberFormat="1" applyFont="1" applyFill="1" applyBorder="1"/>
    <xf numFmtId="0" fontId="4" fillId="3" borderId="4" xfId="3" applyFont="1" applyFill="1" applyBorder="1"/>
    <xf numFmtId="9" fontId="0" fillId="0" borderId="0" xfId="1" applyFont="1"/>
    <xf numFmtId="165" fontId="6" fillId="0" borderId="0" xfId="0" applyNumberFormat="1" applyFont="1" applyAlignment="1">
      <alignment horizontal="right" vertical="center" shrinkToFit="1"/>
    </xf>
    <xf numFmtId="165" fontId="6" fillId="6" borderId="0" xfId="0" applyNumberFormat="1" applyFont="1" applyFill="1" applyAlignment="1">
      <alignment horizontal="right" vertical="center" shrinkToFit="1"/>
    </xf>
    <xf numFmtId="166" fontId="6" fillId="6" borderId="0" xfId="0" applyNumberFormat="1" applyFont="1" applyFill="1" applyAlignment="1">
      <alignment horizontal="right" vertical="center" shrinkToFit="1"/>
    </xf>
    <xf numFmtId="166" fontId="6" fillId="0" borderId="0" xfId="0" applyNumberFormat="1" applyFont="1" applyAlignment="1">
      <alignment horizontal="right" vertical="center" shrinkToFit="1"/>
    </xf>
    <xf numFmtId="165" fontId="8" fillId="0" borderId="0" xfId="0" applyNumberFormat="1" applyFont="1" applyAlignment="1">
      <alignment horizontal="right" vertical="center" shrinkToFit="1"/>
    </xf>
    <xf numFmtId="165" fontId="8" fillId="6" borderId="0" xfId="0" applyNumberFormat="1" applyFont="1" applyFill="1" applyAlignment="1">
      <alignment horizontal="right" vertical="center" shrinkToFit="1"/>
    </xf>
    <xf numFmtId="166" fontId="8" fillId="0" borderId="0" xfId="0" applyNumberFormat="1" applyFont="1" applyAlignment="1">
      <alignment horizontal="right" vertical="center" shrinkToFit="1"/>
    </xf>
    <xf numFmtId="0" fontId="9" fillId="5" borderId="5" xfId="0" applyFont="1" applyFill="1" applyBorder="1" applyAlignment="1">
      <alignment horizontal="left" vertical="center"/>
    </xf>
    <xf numFmtId="3" fontId="6" fillId="0" borderId="0" xfId="0" applyNumberFormat="1" applyFont="1" applyAlignment="1">
      <alignment horizontal="right" vertical="center" shrinkToFit="1"/>
    </xf>
    <xf numFmtId="0" fontId="10" fillId="7" borderId="5" xfId="0" applyFont="1" applyFill="1" applyBorder="1" applyAlignment="1">
      <alignment horizontal="left" vertical="center"/>
    </xf>
    <xf numFmtId="0" fontId="11" fillId="0" borderId="0" xfId="6"/>
    <xf numFmtId="4" fontId="0" fillId="0" borderId="0" xfId="0" applyNumberFormat="1"/>
    <xf numFmtId="17" fontId="0" fillId="0" borderId="0" xfId="0" applyNumberFormat="1"/>
    <xf numFmtId="3" fontId="0" fillId="0" borderId="0" xfId="0" applyNumberFormat="1"/>
    <xf numFmtId="3" fontId="12" fillId="0" borderId="0" xfId="0" applyNumberFormat="1" applyFont="1"/>
    <xf numFmtId="43" fontId="0" fillId="0" borderId="0" xfId="7" applyFont="1"/>
    <xf numFmtId="9" fontId="0" fillId="8" borderId="0" xfId="1" applyFont="1" applyFill="1"/>
    <xf numFmtId="0" fontId="0" fillId="8" borderId="0" xfId="0" applyFill="1"/>
    <xf numFmtId="9" fontId="0" fillId="9" borderId="0" xfId="1" applyFont="1" applyFill="1"/>
    <xf numFmtId="0" fontId="0" fillId="9" borderId="0" xfId="0" applyFill="1"/>
    <xf numFmtId="0" fontId="9" fillId="5" borderId="0" xfId="0" applyFont="1" applyFill="1" applyAlignment="1">
      <alignment horizontal="left" vertical="center"/>
    </xf>
    <xf numFmtId="0" fontId="0" fillId="0" borderId="5" xfId="0" applyBorder="1"/>
    <xf numFmtId="0" fontId="5" fillId="3" borderId="0" xfId="2" applyFont="1" applyFill="1" applyAlignment="1">
      <alignment horizontal="center" vertical="center"/>
    </xf>
    <xf numFmtId="0" fontId="5" fillId="3" borderId="4" xfId="5" applyFont="1" applyFill="1" applyBorder="1"/>
    <xf numFmtId="0" fontId="0" fillId="0" borderId="6" xfId="0" applyBorder="1"/>
    <xf numFmtId="0" fontId="7" fillId="0" borderId="7" xfId="0" applyFont="1" applyBorder="1" applyAlignment="1">
      <alignment horizontal="center"/>
    </xf>
    <xf numFmtId="0" fontId="7" fillId="0" borderId="7" xfId="0" applyFont="1" applyBorder="1" applyAlignment="1">
      <alignment horizontal="centerContinuous"/>
    </xf>
    <xf numFmtId="0" fontId="0" fillId="0" borderId="0" xfId="0" applyAlignment="1">
      <alignment horizontal="right"/>
    </xf>
    <xf numFmtId="2" fontId="0" fillId="0" borderId="0" xfId="0" applyNumberFormat="1" applyAlignment="1">
      <alignment horizontal="right"/>
    </xf>
    <xf numFmtId="2" fontId="0" fillId="0" borderId="0" xfId="7" applyNumberFormat="1" applyFont="1" applyAlignment="1">
      <alignment horizontal="right"/>
    </xf>
    <xf numFmtId="2" fontId="8" fillId="0" borderId="0" xfId="0" applyNumberFormat="1" applyFont="1" applyAlignment="1">
      <alignment horizontal="right" vertical="center" shrinkToFit="1"/>
    </xf>
    <xf numFmtId="2" fontId="8" fillId="6" borderId="0" xfId="0" applyNumberFormat="1" applyFont="1" applyFill="1" applyAlignment="1">
      <alignment horizontal="right" vertical="center" shrinkToFit="1"/>
    </xf>
    <xf numFmtId="0" fontId="13" fillId="7" borderId="5" xfId="0" applyFont="1" applyFill="1" applyBorder="1" applyAlignment="1">
      <alignment horizontal="right" vertical="center"/>
    </xf>
    <xf numFmtId="0" fontId="14" fillId="5" borderId="5" xfId="0" applyFont="1" applyFill="1" applyBorder="1" applyAlignment="1">
      <alignment horizontal="left" vertical="center"/>
    </xf>
    <xf numFmtId="165" fontId="15" fillId="6" borderId="0" xfId="0" applyNumberFormat="1" applyFont="1" applyFill="1" applyAlignment="1">
      <alignment horizontal="right" vertical="center" shrinkToFit="1"/>
    </xf>
    <xf numFmtId="3" fontId="15" fillId="6" borderId="0" xfId="0" applyNumberFormat="1" applyFont="1" applyFill="1" applyAlignment="1">
      <alignment horizontal="right" vertical="center" shrinkToFit="1"/>
    </xf>
    <xf numFmtId="166" fontId="15" fillId="6" borderId="0" xfId="0" applyNumberFormat="1" applyFont="1" applyFill="1" applyAlignment="1">
      <alignment horizontal="right" vertical="center" shrinkToFit="1"/>
    </xf>
    <xf numFmtId="165" fontId="15" fillId="0" borderId="0" xfId="0" applyNumberFormat="1" applyFont="1" applyAlignment="1">
      <alignment horizontal="right" vertical="center" shrinkToFit="1"/>
    </xf>
    <xf numFmtId="3" fontId="15" fillId="0" borderId="0" xfId="0" applyNumberFormat="1" applyFont="1" applyAlignment="1">
      <alignment horizontal="right" vertical="center" shrinkToFit="1"/>
    </xf>
    <xf numFmtId="166" fontId="15" fillId="0" borderId="0" xfId="0" applyNumberFormat="1" applyFont="1" applyAlignment="1">
      <alignment horizontal="right" vertical="center" shrinkToFit="1"/>
    </xf>
    <xf numFmtId="10" fontId="0" fillId="0" borderId="0" xfId="1" applyNumberFormat="1" applyFont="1"/>
    <xf numFmtId="10" fontId="0" fillId="0" borderId="0" xfId="0" applyNumberFormat="1"/>
    <xf numFmtId="0" fontId="15" fillId="0" borderId="0" xfId="0" applyFont="1" applyAlignment="1">
      <alignment horizontal="left" vertical="center"/>
    </xf>
    <xf numFmtId="0" fontId="14" fillId="0" borderId="0" xfId="0" applyFont="1" applyAlignment="1">
      <alignment horizontal="left" vertical="center"/>
    </xf>
    <xf numFmtId="0" fontId="13" fillId="7" borderId="5" xfId="0" applyFont="1" applyFill="1" applyBorder="1" applyAlignment="1">
      <alignment horizontal="left" vertical="center"/>
    </xf>
    <xf numFmtId="0" fontId="16" fillId="3" borderId="8" xfId="0" applyFont="1" applyFill="1" applyBorder="1" applyAlignment="1">
      <alignment vertical="top" wrapText="1"/>
    </xf>
    <xf numFmtId="0" fontId="16" fillId="10" borderId="8" xfId="0" applyFont="1" applyFill="1" applyBorder="1" applyAlignment="1">
      <alignment vertical="top" wrapText="1"/>
    </xf>
    <xf numFmtId="43" fontId="0" fillId="0" borderId="0" xfId="0" applyNumberFormat="1" applyAlignment="1">
      <alignment horizontal="right"/>
    </xf>
    <xf numFmtId="0" fontId="9" fillId="5" borderId="0" xfId="0" applyFont="1" applyFill="1" applyBorder="1" applyAlignment="1">
      <alignment horizontal="left" vertical="center"/>
    </xf>
  </cellXfs>
  <cellStyles count="8">
    <cellStyle name="Comma" xfId="7" builtinId="3"/>
    <cellStyle name="Hyperlink" xfId="6" builtinId="8"/>
    <cellStyle name="Normal" xfId="0" builtinId="0"/>
    <cellStyle name="Normal 2" xfId="2" xr:uid="{EC05DCC7-E07D-4934-97DF-6F9AEE54A152}"/>
    <cellStyle name="Normal 2 2 11" xfId="5" xr:uid="{C1750CEC-2AF3-4C59-95D9-D108D0119BDE}"/>
    <cellStyle name="Normal 2 2 2 3" xfId="4" xr:uid="{618E3A37-9E43-4AEA-86CB-C74881F9C457}"/>
    <cellStyle name="Per cent" xfId="1" builtinId="5"/>
    <cellStyle name="Standard 2 2" xfId="3" xr:uid="{E8EC4374-8CDF-4E89-B769-0BDBBADF526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5.xml"/><Relationship Id="rId18" Type="http://schemas.openxmlformats.org/officeDocument/2006/relationships/worksheet" Target="worksheets/sheet10.xml"/><Relationship Id="rId26" Type="http://schemas.microsoft.com/office/2017/06/relationships/rdRichValueStructure" Target="richData/rdrichvaluestructure.xml"/><Relationship Id="rId3" Type="http://schemas.openxmlformats.org/officeDocument/2006/relationships/chartsheet" Target="chartsheets/sheet3.xml"/><Relationship Id="rId21" Type="http://schemas.openxmlformats.org/officeDocument/2006/relationships/styles" Target="styles.xml"/><Relationship Id="rId34" Type="http://schemas.openxmlformats.org/officeDocument/2006/relationships/calcChain" Target="calcChain.xml"/><Relationship Id="rId7" Type="http://schemas.openxmlformats.org/officeDocument/2006/relationships/chartsheet" Target="chartsheets/sheet7.xml"/><Relationship Id="rId12" Type="http://schemas.openxmlformats.org/officeDocument/2006/relationships/worksheet" Target="worksheets/sheet4.xml"/><Relationship Id="rId17" Type="http://schemas.openxmlformats.org/officeDocument/2006/relationships/worksheet" Target="worksheets/sheet9.xml"/><Relationship Id="rId25" Type="http://schemas.microsoft.com/office/2017/06/relationships/rdRichValue" Target="richData/rdrichvalue.xml"/><Relationship Id="rId33" Type="http://schemas.microsoft.com/office/2017/10/relationships/person" Target="persons/person.xml"/><Relationship Id="rId2" Type="http://schemas.openxmlformats.org/officeDocument/2006/relationships/chartsheet" Target="chartsheets/sheet2.xml"/><Relationship Id="rId16" Type="http://schemas.openxmlformats.org/officeDocument/2006/relationships/worksheet" Target="worksheets/sheet8.xml"/><Relationship Id="rId20" Type="http://schemas.openxmlformats.org/officeDocument/2006/relationships/connections" Target="connections.xml"/><Relationship Id="rId29" Type="http://schemas.microsoft.com/office/2017/06/relationships/rdSupportingPropertyBagStructure" Target="richData/rdsupportingpropertybagstructure.xml"/><Relationship Id="rId1" Type="http://schemas.openxmlformats.org/officeDocument/2006/relationships/chartsheet" Target="chartsheets/sheet1.xml"/><Relationship Id="rId6" Type="http://schemas.openxmlformats.org/officeDocument/2006/relationships/chartsheet" Target="chartsheets/sheet6.xml"/><Relationship Id="rId11" Type="http://schemas.openxmlformats.org/officeDocument/2006/relationships/worksheet" Target="worksheets/sheet3.xml"/><Relationship Id="rId24" Type="http://schemas.microsoft.com/office/2020/07/relationships/rdRichValueWebImage" Target="richData/rdRichValueWebImage.xml"/><Relationship Id="rId32" Type="http://schemas.openxmlformats.org/officeDocument/2006/relationships/powerPivotData" Target="model/item.data"/><Relationship Id="rId5" Type="http://schemas.openxmlformats.org/officeDocument/2006/relationships/chartsheet" Target="chartsheets/sheet5.xml"/><Relationship Id="rId15" Type="http://schemas.openxmlformats.org/officeDocument/2006/relationships/worksheet" Target="worksheets/sheet7.xml"/><Relationship Id="rId23" Type="http://schemas.openxmlformats.org/officeDocument/2006/relationships/sheetMetadata" Target="metadata.xml"/><Relationship Id="rId28" Type="http://schemas.microsoft.com/office/2017/06/relationships/richStyles" Target="richData/richStyles.xml"/><Relationship Id="rId36" Type="http://schemas.openxmlformats.org/officeDocument/2006/relationships/customXml" Target="../customXml/item2.xml"/><Relationship Id="rId10" Type="http://schemas.openxmlformats.org/officeDocument/2006/relationships/worksheet" Target="worksheets/sheet2.xml"/><Relationship Id="rId19" Type="http://schemas.openxmlformats.org/officeDocument/2006/relationships/theme" Target="theme/theme1.xml"/><Relationship Id="rId31" Type="http://schemas.microsoft.com/office/2017/06/relationships/rdRichValueTypes" Target="richData/rdRichValueTypes.xml"/><Relationship Id="rId4" Type="http://schemas.openxmlformats.org/officeDocument/2006/relationships/chartsheet" Target="chartsheets/sheet4.xml"/><Relationship Id="rId9" Type="http://schemas.openxmlformats.org/officeDocument/2006/relationships/worksheet" Target="worksheets/sheet1.xml"/><Relationship Id="rId14" Type="http://schemas.openxmlformats.org/officeDocument/2006/relationships/worksheet" Target="worksheets/sheet6.xml"/><Relationship Id="rId22" Type="http://schemas.openxmlformats.org/officeDocument/2006/relationships/sharedStrings" Target="sharedStrings.xml"/><Relationship Id="rId27" Type="http://schemas.microsoft.com/office/2017/06/relationships/rdArray" Target="richData/rdarray.xml"/><Relationship Id="rId30" Type="http://schemas.microsoft.com/office/2017/06/relationships/rdSupportingPropertyBag" Target="richData/rdsupportingpropertybag.xml"/><Relationship Id="rId35" Type="http://schemas.openxmlformats.org/officeDocument/2006/relationships/customXml" Target="../customXml/item1.xml"/><Relationship Id="rId8" Type="http://schemas.openxmlformats.org/officeDocument/2006/relationships/chartsheet" Target="chartsheets/sheet8.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400" b="1" i="0" u="none" strike="noStrike" baseline="0">
                <a:effectLst/>
              </a:rPr>
              <a:t>Figure 1    EU Bond Gross Issuance and Bonds Outstanding 2009-2026p, € Billions   </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GB"/>
        </a:p>
      </c:txPr>
    </c:title>
    <c:autoTitleDeleted val="0"/>
    <c:plotArea>
      <c:layout/>
      <c:barChart>
        <c:barDir val="col"/>
        <c:grouping val="stacked"/>
        <c:varyColors val="0"/>
        <c:ser>
          <c:idx val="0"/>
          <c:order val="0"/>
          <c:tx>
            <c:v>EU Bond Gross Annual Issuance </c:v>
          </c:tx>
          <c:spPr>
            <a:solidFill>
              <a:srgbClr val="92D050"/>
            </a:solidFill>
            <a:ln>
              <a:noFill/>
            </a:ln>
            <a:effectLst/>
          </c:spPr>
          <c:invertIfNegative val="0"/>
          <c:dPt>
            <c:idx val="16"/>
            <c:invertIfNegative val="0"/>
            <c:bubble3D val="0"/>
            <c:spPr>
              <a:solidFill>
                <a:srgbClr val="00B050"/>
              </a:solidFill>
              <a:ln>
                <a:solidFill>
                  <a:srgbClr val="00B050"/>
                </a:solidFill>
              </a:ln>
              <a:effectLst/>
            </c:spPr>
            <c:extLst>
              <c:ext xmlns:c16="http://schemas.microsoft.com/office/drawing/2014/chart" uri="{C3380CC4-5D6E-409C-BE32-E72D297353CC}">
                <c16:uniqueId val="{00000000-3BF1-4213-B06A-5687B5EEC54D}"/>
              </c:ext>
            </c:extLst>
          </c:dPt>
          <c:dPt>
            <c:idx val="17"/>
            <c:invertIfNegative val="0"/>
            <c:bubble3D val="0"/>
            <c:spPr>
              <a:solidFill>
                <a:srgbClr val="00B050"/>
              </a:solidFill>
              <a:ln>
                <a:noFill/>
              </a:ln>
              <a:effectLst/>
            </c:spPr>
            <c:extLst>
              <c:ext xmlns:c16="http://schemas.microsoft.com/office/drawing/2014/chart" uri="{C3380CC4-5D6E-409C-BE32-E72D297353CC}">
                <c16:uniqueId val="{00000001-3BF1-4213-B06A-5687B5EEC54D}"/>
              </c:ext>
            </c:extLst>
          </c:dPt>
          <c:cat>
            <c:multiLvlStrRef>
              <c:f>#REF!</c:f>
              <c:extLst xmlns:c15="http://schemas.microsoft.com/office/drawing/2012/chart"/>
            </c:multiLvlStrRef>
          </c:cat>
          <c:val>
            <c:numRef>
              <c:f>'Data figure 1'!$S$9:$S$26</c:f>
              <c:numCache>
                <c:formatCode>General</c:formatCode>
                <c:ptCount val="18"/>
                <c:pt idx="0">
                  <c:v>7.2</c:v>
                </c:pt>
                <c:pt idx="1">
                  <c:v>2.8</c:v>
                </c:pt>
                <c:pt idx="2">
                  <c:v>21.7</c:v>
                </c:pt>
                <c:pt idx="3">
                  <c:v>15.8</c:v>
                </c:pt>
                <c:pt idx="4">
                  <c:v>0.2</c:v>
                </c:pt>
                <c:pt idx="5">
                  <c:v>4.3</c:v>
                </c:pt>
                <c:pt idx="6">
                  <c:v>6.2</c:v>
                </c:pt>
                <c:pt idx="7">
                  <c:v>4.7</c:v>
                </c:pt>
                <c:pt idx="8">
                  <c:v>0.9</c:v>
                </c:pt>
                <c:pt idx="9">
                  <c:v>5</c:v>
                </c:pt>
                <c:pt idx="10">
                  <c:v>0.4</c:v>
                </c:pt>
                <c:pt idx="11">
                  <c:v>40.299999999999997</c:v>
                </c:pt>
                <c:pt idx="12">
                  <c:v>130</c:v>
                </c:pt>
                <c:pt idx="13">
                  <c:v>110.5</c:v>
                </c:pt>
                <c:pt idx="14">
                  <c:v>93</c:v>
                </c:pt>
                <c:pt idx="15">
                  <c:v>135.20000000000005</c:v>
                </c:pt>
                <c:pt idx="16">
                  <c:v>166.79999999999995</c:v>
                </c:pt>
                <c:pt idx="17">
                  <c:v>166.79999999999995</c:v>
                </c:pt>
              </c:numCache>
            </c:numRef>
          </c:val>
          <c:extLst>
            <c:ext xmlns:c16="http://schemas.microsoft.com/office/drawing/2014/chart" uri="{C3380CC4-5D6E-409C-BE32-E72D297353CC}">
              <c16:uniqueId val="{00000000-E4CE-4041-B18B-C4319552D3E1}"/>
            </c:ext>
          </c:extLst>
        </c:ser>
        <c:dLbls>
          <c:showLegendKey val="0"/>
          <c:showVal val="0"/>
          <c:showCatName val="0"/>
          <c:showSerName val="0"/>
          <c:showPercent val="0"/>
          <c:showBubbleSize val="0"/>
        </c:dLbls>
        <c:gapWidth val="150"/>
        <c:overlap val="100"/>
        <c:axId val="73289296"/>
        <c:axId val="73289776"/>
      </c:barChart>
      <c:lineChart>
        <c:grouping val="standard"/>
        <c:varyColors val="0"/>
        <c:ser>
          <c:idx val="1"/>
          <c:order val="1"/>
          <c:tx>
            <c:v>EU Bond Outstanding at Year End</c:v>
          </c:tx>
          <c:spPr>
            <a:ln w="28575" cap="rnd">
              <a:solidFill>
                <a:schemeClr val="accent2"/>
              </a:solidFill>
              <a:round/>
            </a:ln>
            <a:effectLst/>
          </c:spPr>
          <c:marker>
            <c:symbol val="none"/>
          </c:marker>
          <c:cat>
            <c:strRef>
              <c:f>'Data figure 1'!$R$9:$R$26</c:f>
              <c:strCache>
                <c:ptCount val="18"/>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2025p</c:v>
                </c:pt>
                <c:pt idx="17">
                  <c:v>2026p</c:v>
                </c:pt>
              </c:strCache>
            </c:strRef>
          </c:cat>
          <c:val>
            <c:numRef>
              <c:f>'Data figure 1'!$T$9:$T$26</c:f>
              <c:numCache>
                <c:formatCode>General</c:formatCode>
                <c:ptCount val="18"/>
                <c:pt idx="0">
                  <c:v>7.2</c:v>
                </c:pt>
                <c:pt idx="1">
                  <c:v>10</c:v>
                </c:pt>
                <c:pt idx="2">
                  <c:v>31.7</c:v>
                </c:pt>
                <c:pt idx="3">
                  <c:v>47.5</c:v>
                </c:pt>
                <c:pt idx="4">
                  <c:v>47.7</c:v>
                </c:pt>
                <c:pt idx="5">
                  <c:v>52</c:v>
                </c:pt>
                <c:pt idx="6">
                  <c:v>58.2</c:v>
                </c:pt>
                <c:pt idx="7">
                  <c:v>62.900000000000006</c:v>
                </c:pt>
                <c:pt idx="8">
                  <c:v>63.800000000000004</c:v>
                </c:pt>
                <c:pt idx="9">
                  <c:v>68.800000000000011</c:v>
                </c:pt>
                <c:pt idx="10">
                  <c:v>69.200000000000017</c:v>
                </c:pt>
                <c:pt idx="11">
                  <c:v>109.50000000000001</c:v>
                </c:pt>
                <c:pt idx="12">
                  <c:v>239.5</c:v>
                </c:pt>
                <c:pt idx="13">
                  <c:v>350</c:v>
                </c:pt>
                <c:pt idx="14">
                  <c:v>443</c:v>
                </c:pt>
                <c:pt idx="15">
                  <c:v>578.20000000000005</c:v>
                </c:pt>
                <c:pt idx="16">
                  <c:v>745</c:v>
                </c:pt>
                <c:pt idx="17">
                  <c:v>911.8</c:v>
                </c:pt>
              </c:numCache>
            </c:numRef>
          </c:val>
          <c:smooth val="0"/>
          <c:extLst>
            <c:ext xmlns:c16="http://schemas.microsoft.com/office/drawing/2014/chart" uri="{C3380CC4-5D6E-409C-BE32-E72D297353CC}">
              <c16:uniqueId val="{00000001-E4CE-4041-B18B-C4319552D3E1}"/>
            </c:ext>
          </c:extLst>
        </c:ser>
        <c:dLbls>
          <c:showLegendKey val="0"/>
          <c:showVal val="0"/>
          <c:showCatName val="0"/>
          <c:showSerName val="0"/>
          <c:showPercent val="0"/>
          <c:showBubbleSize val="0"/>
        </c:dLbls>
        <c:marker val="1"/>
        <c:smooth val="0"/>
        <c:axId val="73289296"/>
        <c:axId val="73289776"/>
      </c:lineChart>
      <c:catAx>
        <c:axId val="73289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LID4096"/>
          </a:p>
        </c:txPr>
        <c:crossAx val="73289776"/>
        <c:crosses val="autoZero"/>
        <c:auto val="1"/>
        <c:lblAlgn val="ctr"/>
        <c:lblOffset val="100"/>
        <c:noMultiLvlLbl val="0"/>
      </c:catAx>
      <c:valAx>
        <c:axId val="732897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LID4096"/>
          </a:p>
        </c:txPr>
        <c:crossAx val="7328929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LID4096"/>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Figure</a:t>
            </a:r>
            <a:r>
              <a:rPr lang="en-GB" b="1" baseline="0"/>
              <a:t> 2   EU and NATO Members' Change in Defense Spending 2021-2024e and 2021 General Government Gross Debt Levels, % Change and % of GDP</a:t>
            </a:r>
            <a:endParaRPr lang="en-GB"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GB"/>
        </a:p>
      </c:txPr>
    </c:title>
    <c:autoTitleDeleted val="0"/>
    <c:plotArea>
      <c:layout>
        <c:manualLayout>
          <c:layoutTarget val="inner"/>
          <c:xMode val="edge"/>
          <c:yMode val="edge"/>
          <c:x val="0.10239853191637528"/>
          <c:y val="0.15534225482319211"/>
          <c:w val="0.87696524692881139"/>
          <c:h val="0.82936063825343931"/>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dLbls>
            <c:dLbl>
              <c:idx val="0"/>
              <c:tx>
                <c:rich>
                  <a:bodyPr/>
                  <a:lstStyle/>
                  <a:p>
                    <a:fld id="{1A980438-C127-4515-8721-277360C9A15E}"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78EB-4F5A-B058-99FC6317B226}"/>
                </c:ext>
              </c:extLst>
            </c:dLbl>
            <c:dLbl>
              <c:idx val="1"/>
              <c:tx>
                <c:rich>
                  <a:bodyPr/>
                  <a:lstStyle/>
                  <a:p>
                    <a:fld id="{2A7682E8-7AEA-47E2-BFF1-152A590201D5}"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78EB-4F5A-B058-99FC6317B226}"/>
                </c:ext>
              </c:extLst>
            </c:dLbl>
            <c:dLbl>
              <c:idx val="2"/>
              <c:tx>
                <c:rich>
                  <a:bodyPr/>
                  <a:lstStyle/>
                  <a:p>
                    <a:fld id="{EDF92EE7-3B2F-4845-9A1C-D31CBE97EE9F}"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78EB-4F5A-B058-99FC6317B226}"/>
                </c:ext>
              </c:extLst>
            </c:dLbl>
            <c:dLbl>
              <c:idx val="3"/>
              <c:layout>
                <c:manualLayout>
                  <c:x val="-7.3679188994703174E-2"/>
                  <c:y val="2.9236948530802304E-2"/>
                </c:manualLayout>
              </c:layout>
              <c:tx>
                <c:rich>
                  <a:bodyPr/>
                  <a:lstStyle/>
                  <a:p>
                    <a:fld id="{6D21DE1F-9917-4677-BD5F-5A78C1575097}"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5-78EB-4F5A-B058-99FC6317B226}"/>
                </c:ext>
              </c:extLst>
            </c:dLbl>
            <c:dLbl>
              <c:idx val="4"/>
              <c:tx>
                <c:rich>
                  <a:bodyPr/>
                  <a:lstStyle/>
                  <a:p>
                    <a:fld id="{7C73E836-49FF-41CB-BBEA-DB776250A5D8}"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78EB-4F5A-B058-99FC6317B226}"/>
                </c:ext>
              </c:extLst>
            </c:dLbl>
            <c:dLbl>
              <c:idx val="5"/>
              <c:layout>
                <c:manualLayout>
                  <c:x val="-5.1846407863636909E-2"/>
                  <c:y val="2.50656657944122E-2"/>
                </c:manualLayout>
              </c:layout>
              <c:tx>
                <c:rich>
                  <a:bodyPr/>
                  <a:lstStyle/>
                  <a:p>
                    <a:fld id="{1CE079B2-9B50-43DF-ADBC-BF8446E7DB0E}"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78EB-4F5A-B058-99FC6317B226}"/>
                </c:ext>
              </c:extLst>
            </c:dLbl>
            <c:dLbl>
              <c:idx val="6"/>
              <c:tx>
                <c:rich>
                  <a:bodyPr/>
                  <a:lstStyle/>
                  <a:p>
                    <a:fld id="{C749E014-229D-470F-AE09-E21048BDE882}"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78EB-4F5A-B058-99FC6317B226}"/>
                </c:ext>
              </c:extLst>
            </c:dLbl>
            <c:dLbl>
              <c:idx val="7"/>
              <c:tx>
                <c:rich>
                  <a:bodyPr/>
                  <a:lstStyle/>
                  <a:p>
                    <a:fld id="{30FA922A-A76E-48D7-8BD1-114523A45872}"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78EB-4F5A-B058-99FC6317B226}"/>
                </c:ext>
              </c:extLst>
            </c:dLbl>
            <c:dLbl>
              <c:idx val="8"/>
              <c:tx>
                <c:rich>
                  <a:bodyPr/>
                  <a:lstStyle/>
                  <a:p>
                    <a:fld id="{FE715400-AD86-4D95-8928-FF848E423502}"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78EB-4F5A-B058-99FC6317B226}"/>
                </c:ext>
              </c:extLst>
            </c:dLbl>
            <c:dLbl>
              <c:idx val="9"/>
              <c:tx>
                <c:rich>
                  <a:bodyPr/>
                  <a:lstStyle/>
                  <a:p>
                    <a:fld id="{8285BD8C-DAE7-4DDE-A5FB-9B1234FA78E1}"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78EB-4F5A-B058-99FC6317B226}"/>
                </c:ext>
              </c:extLst>
            </c:dLbl>
            <c:dLbl>
              <c:idx val="10"/>
              <c:tx>
                <c:rich>
                  <a:bodyPr/>
                  <a:lstStyle/>
                  <a:p>
                    <a:fld id="{07713BFE-E6AC-4AB4-8AAF-2ED78502F82B}"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78EB-4F5A-B058-99FC6317B226}"/>
                </c:ext>
              </c:extLst>
            </c:dLbl>
            <c:dLbl>
              <c:idx val="11"/>
              <c:layout>
                <c:manualLayout>
                  <c:x val="-7.7795278162987064E-2"/>
                  <c:y val="-1.8795181198372861E-2"/>
                </c:manualLayout>
              </c:layout>
              <c:tx>
                <c:rich>
                  <a:bodyPr/>
                  <a:lstStyle/>
                  <a:p>
                    <a:fld id="{CEE027CF-74F8-484C-8780-BEB80BDFD2CE}"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78EB-4F5A-B058-99FC6317B226}"/>
                </c:ext>
              </c:extLst>
            </c:dLbl>
            <c:dLbl>
              <c:idx val="12"/>
              <c:tx>
                <c:rich>
                  <a:bodyPr/>
                  <a:lstStyle/>
                  <a:p>
                    <a:fld id="{D52E6866-1290-4B22-AFB9-16803C194975}"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78EB-4F5A-B058-99FC6317B226}"/>
                </c:ext>
              </c:extLst>
            </c:dLbl>
            <c:dLbl>
              <c:idx val="13"/>
              <c:layout>
                <c:manualLayout>
                  <c:x val="-7.5065619280075088E-2"/>
                  <c:y val="-4.1767069329717542E-2"/>
                </c:manualLayout>
              </c:layout>
              <c:tx>
                <c:rich>
                  <a:bodyPr/>
                  <a:lstStyle/>
                  <a:p>
                    <a:fld id="{5B3F71C0-B8B7-4088-9211-C61AD0049B29}"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F-78EB-4F5A-B058-99FC6317B226}"/>
                </c:ext>
              </c:extLst>
            </c:dLbl>
            <c:dLbl>
              <c:idx val="14"/>
              <c:tx>
                <c:rich>
                  <a:bodyPr/>
                  <a:lstStyle/>
                  <a:p>
                    <a:fld id="{20410599-DFF9-4B79-8F19-0BFF3A4D449D}"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78EB-4F5A-B058-99FC6317B226}"/>
                </c:ext>
              </c:extLst>
            </c:dLbl>
            <c:dLbl>
              <c:idx val="15"/>
              <c:tx>
                <c:rich>
                  <a:bodyPr/>
                  <a:lstStyle/>
                  <a:p>
                    <a:fld id="{196B6341-E995-4906-8C79-3F4EE314EB91}"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1-78EB-4F5A-B058-99FC6317B226}"/>
                </c:ext>
              </c:extLst>
            </c:dLbl>
            <c:dLbl>
              <c:idx val="16"/>
              <c:tx>
                <c:rich>
                  <a:bodyPr/>
                  <a:lstStyle/>
                  <a:p>
                    <a:fld id="{BCACE3D6-EBC5-4286-8AE3-24517C0E54E4}"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2-78EB-4F5A-B058-99FC6317B226}"/>
                </c:ext>
              </c:extLst>
            </c:dLbl>
            <c:dLbl>
              <c:idx val="17"/>
              <c:layout>
                <c:manualLayout>
                  <c:x val="-9.2777782492823868E-2"/>
                  <c:y val="8.3552219314707334E-3"/>
                </c:manualLayout>
              </c:layout>
              <c:tx>
                <c:rich>
                  <a:bodyPr/>
                  <a:lstStyle/>
                  <a:p>
                    <a:fld id="{348661D2-8440-4653-8918-B6DE612AACA6}"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3-78EB-4F5A-B058-99FC6317B226}"/>
                </c:ext>
              </c:extLst>
            </c:dLbl>
            <c:dLbl>
              <c:idx val="18"/>
              <c:layout>
                <c:manualLayout>
                  <c:x val="-1.3648294414559097E-2"/>
                  <c:y val="3.7590362396745722E-2"/>
                </c:manualLayout>
              </c:layout>
              <c:tx>
                <c:rich>
                  <a:bodyPr/>
                  <a:lstStyle/>
                  <a:p>
                    <a:fld id="{68466CE6-4607-447E-A692-565E7B67D0F1}"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4-78EB-4F5A-B058-99FC6317B226}"/>
                </c:ext>
              </c:extLst>
            </c:dLbl>
            <c:dLbl>
              <c:idx val="19"/>
              <c:layout>
                <c:manualLayout>
                  <c:x val="6.821895771531165E-3"/>
                  <c:y val="-2.5065665794412276E-2"/>
                </c:manualLayout>
              </c:layout>
              <c:tx>
                <c:rich>
                  <a:bodyPr/>
                  <a:lstStyle/>
                  <a:p>
                    <a:fld id="{9E5D3C6D-5B77-4D3A-B34D-6225B642A3BD}"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5-78EB-4F5A-B058-99FC6317B226}"/>
                </c:ext>
              </c:extLst>
            </c:dLbl>
            <c:dLbl>
              <c:idx val="20"/>
              <c:tx>
                <c:rich>
                  <a:bodyPr/>
                  <a:lstStyle/>
                  <a:p>
                    <a:fld id="{CDA1B8BF-85F8-4534-92FE-E765A64321B5}"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6-78EB-4F5A-B058-99FC6317B226}"/>
                </c:ext>
              </c:extLst>
            </c:dLbl>
            <c:dLbl>
              <c:idx val="21"/>
              <c:tx>
                <c:rich>
                  <a:bodyPr/>
                  <a:lstStyle/>
                  <a:p>
                    <a:fld id="{E332D64D-0050-4B85-B64E-E8CCCEE22C48}"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7-78EB-4F5A-B058-99FC6317B226}"/>
                </c:ext>
              </c:extLst>
            </c:dLbl>
            <c:dLbl>
              <c:idx val="22"/>
              <c:tx>
                <c:rich>
                  <a:bodyPr/>
                  <a:lstStyle/>
                  <a:p>
                    <a:fld id="{2C860A4D-CFA0-48F8-8C22-55DC18504E37}"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8-78EB-4F5A-B058-99FC6317B226}"/>
                </c:ext>
              </c:extLst>
            </c:dLbl>
            <c:dLbl>
              <c:idx val="23"/>
              <c:tx>
                <c:rich>
                  <a:bodyPr/>
                  <a:lstStyle/>
                  <a:p>
                    <a:fld id="{1FD8DE5D-38CF-47F2-BAD4-C1D9F45AB5F5}"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9-78EB-4F5A-B058-99FC6317B226}"/>
                </c:ext>
              </c:extLst>
            </c:dLbl>
            <c:dLbl>
              <c:idx val="24"/>
              <c:layout>
                <c:manualLayout>
                  <c:x val="-1.3648294414559097E-3"/>
                  <c:y val="-2.0883534664858733E-2"/>
                </c:manualLayout>
              </c:layout>
              <c:tx>
                <c:rich>
                  <a:bodyPr/>
                  <a:lstStyle/>
                  <a:p>
                    <a:fld id="{EE211F61-394B-4A63-A082-340EAB7E376C}"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A-78EB-4F5A-B058-99FC6317B226}"/>
                </c:ext>
              </c:extLst>
            </c:dLbl>
            <c:dLbl>
              <c:idx val="25"/>
              <c:tx>
                <c:rich>
                  <a:bodyPr/>
                  <a:lstStyle/>
                  <a:p>
                    <a:fld id="{87927207-3242-4EF9-9605-C8EE6C658C61}"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B-78EB-4F5A-B058-99FC6317B226}"/>
                </c:ext>
              </c:extLst>
            </c:dLbl>
            <c:dLbl>
              <c:idx val="26"/>
              <c:tx>
                <c:rich>
                  <a:bodyPr/>
                  <a:lstStyle/>
                  <a:p>
                    <a:fld id="{5C464533-934E-4DF4-943D-2D0344FC2A04}"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C-78EB-4F5A-B058-99FC6317B226}"/>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LID4096"/>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1"/>
            <c:dispEq val="1"/>
            <c:trendlineLbl>
              <c:layout>
                <c:manualLayout>
                  <c:x val="-0.17443931268379503"/>
                  <c:y val="-0.23221217658465501"/>
                </c:manualLayout>
              </c:layout>
              <c:numFmt formatCode="General" sourceLinked="0"/>
              <c:spPr>
                <a:noFill/>
                <a:ln>
                  <a:noFill/>
                </a:ln>
                <a:effectLst/>
              </c:spPr>
              <c:txPr>
                <a:bodyPr rot="0" spcFirstLastPara="1" vertOverflow="ellipsis" vert="horz" wrap="square" anchor="ctr" anchorCtr="1"/>
                <a:lstStyle/>
                <a:p>
                  <a:pPr>
                    <a:defRPr sz="800" b="1" i="0" u="none" strike="noStrike" kern="1200" baseline="0">
                      <a:solidFill>
                        <a:schemeClr val="tx1">
                          <a:lumMod val="65000"/>
                          <a:lumOff val="35000"/>
                        </a:schemeClr>
                      </a:solidFill>
                      <a:latin typeface="+mn-lt"/>
                      <a:ea typeface="+mn-ea"/>
                      <a:cs typeface="+mn-cs"/>
                    </a:defRPr>
                  </a:pPr>
                  <a:endParaRPr lang="LID4096"/>
                </a:p>
              </c:txPr>
            </c:trendlineLbl>
          </c:trendline>
          <c:xVal>
            <c:numRef>
              <c:f>'Data Figure 2'!$AH$3:$AH$29</c:f>
              <c:numCache>
                <c:formatCode>0.00</c:formatCode>
                <c:ptCount val="27"/>
                <c:pt idx="0">
                  <c:v>108.5</c:v>
                </c:pt>
                <c:pt idx="1">
                  <c:v>82.4</c:v>
                </c:pt>
                <c:pt idx="2">
                  <c:v>23.8</c:v>
                </c:pt>
                <c:pt idx="3">
                  <c:v>78.2</c:v>
                </c:pt>
                <c:pt idx="4">
                  <c:v>96.5</c:v>
                </c:pt>
                <c:pt idx="5">
                  <c:v>40.700000000000003</c:v>
                </c:pt>
                <c:pt idx="6">
                  <c:v>40.5</c:v>
                </c:pt>
                <c:pt idx="7">
                  <c:v>18.399999999999999</c:v>
                </c:pt>
                <c:pt idx="8">
                  <c:v>73.2</c:v>
                </c:pt>
                <c:pt idx="9">
                  <c:v>112.8</c:v>
                </c:pt>
                <c:pt idx="10">
                  <c:v>68.099999999999994</c:v>
                </c:pt>
                <c:pt idx="11">
                  <c:v>197.3</c:v>
                </c:pt>
                <c:pt idx="12">
                  <c:v>76.2</c:v>
                </c:pt>
                <c:pt idx="13">
                  <c:v>52.6</c:v>
                </c:pt>
                <c:pt idx="14">
                  <c:v>145.80000000000001</c:v>
                </c:pt>
                <c:pt idx="15">
                  <c:v>45.9</c:v>
                </c:pt>
                <c:pt idx="16">
                  <c:v>43.3</c:v>
                </c:pt>
                <c:pt idx="17">
                  <c:v>24.2</c:v>
                </c:pt>
                <c:pt idx="18">
                  <c:v>49.8</c:v>
                </c:pt>
                <c:pt idx="19">
                  <c:v>50.5</c:v>
                </c:pt>
                <c:pt idx="20">
                  <c:v>53</c:v>
                </c:pt>
                <c:pt idx="21">
                  <c:v>123.9</c:v>
                </c:pt>
                <c:pt idx="22">
                  <c:v>48.3</c:v>
                </c:pt>
                <c:pt idx="23">
                  <c:v>60.2</c:v>
                </c:pt>
                <c:pt idx="24">
                  <c:v>74.8</c:v>
                </c:pt>
                <c:pt idx="25">
                  <c:v>115.7</c:v>
                </c:pt>
                <c:pt idx="26">
                  <c:v>36.9</c:v>
                </c:pt>
              </c:numCache>
            </c:numRef>
          </c:xVal>
          <c:yVal>
            <c:numRef>
              <c:f>'Data Figure 2'!$F$44:$F$70</c:f>
              <c:numCache>
                <c:formatCode>0.00%</c:formatCode>
                <c:ptCount val="27"/>
                <c:pt idx="0" formatCode="0.00">
                  <c:v>0.25</c:v>
                </c:pt>
                <c:pt idx="1">
                  <c:v>0.11</c:v>
                </c:pt>
                <c:pt idx="2" formatCode="0.00">
                  <c:v>0.44</c:v>
                </c:pt>
                <c:pt idx="3" formatCode="0.00">
                  <c:v>-0.1</c:v>
                </c:pt>
                <c:pt idx="4" formatCode="0.00">
                  <c:v>-0.26</c:v>
                </c:pt>
                <c:pt idx="5" formatCode="0.00">
                  <c:v>0.73</c:v>
                </c:pt>
                <c:pt idx="6" formatCode="0.00">
                  <c:v>0.98</c:v>
                </c:pt>
                <c:pt idx="7" formatCode="0.00">
                  <c:v>1.35</c:v>
                </c:pt>
                <c:pt idx="8" formatCode="0.00">
                  <c:v>0.99</c:v>
                </c:pt>
                <c:pt idx="9" formatCode="0.00">
                  <c:v>0.13</c:v>
                </c:pt>
                <c:pt idx="10" formatCode="0.00">
                  <c:v>0.56999999999999995</c:v>
                </c:pt>
                <c:pt idx="11" formatCode="0.00">
                  <c:v>-0.92</c:v>
                </c:pt>
                <c:pt idx="12" formatCode="0.00">
                  <c:v>0.81</c:v>
                </c:pt>
                <c:pt idx="13" formatCode="0.00">
                  <c:v>-0.03</c:v>
                </c:pt>
                <c:pt idx="14" formatCode="0.00">
                  <c:v>-0.02</c:v>
                </c:pt>
                <c:pt idx="15" formatCode="0.00">
                  <c:v>1.2</c:v>
                </c:pt>
                <c:pt idx="16" formatCode="0.00">
                  <c:v>1.1399999999999999</c:v>
                </c:pt>
                <c:pt idx="17" formatCode="0.00">
                  <c:v>0.72</c:v>
                </c:pt>
                <c:pt idx="18" formatCode="0.00">
                  <c:v>-0.1</c:v>
                </c:pt>
                <c:pt idx="19" formatCode="0.00">
                  <c:v>0.68</c:v>
                </c:pt>
                <c:pt idx="20" formatCode="0.00">
                  <c:v>1.6</c:v>
                </c:pt>
                <c:pt idx="21" formatCode="0.00">
                  <c:v>0.06</c:v>
                </c:pt>
                <c:pt idx="22" formatCode="0.00">
                  <c:v>0.32</c:v>
                </c:pt>
                <c:pt idx="23" formatCode="0.00">
                  <c:v>0.25</c:v>
                </c:pt>
                <c:pt idx="24" formatCode="0.00">
                  <c:v>0.13</c:v>
                </c:pt>
                <c:pt idx="25" formatCode="0.00">
                  <c:v>0.41</c:v>
                </c:pt>
                <c:pt idx="26" formatCode="0.00">
                  <c:v>0.88</c:v>
                </c:pt>
              </c:numCache>
            </c:numRef>
          </c:yVal>
          <c:smooth val="0"/>
          <c:extLst>
            <c:ext xmlns:c15="http://schemas.microsoft.com/office/drawing/2012/chart" uri="{02D57815-91ED-43cb-92C2-25804820EDAC}">
              <c15:datalabelsRange>
                <c15:f>'Data Figure 2'!$AG$3:$AG$29</c15:f>
                <c15:dlblRangeCache>
                  <c:ptCount val="27"/>
                  <c:pt idx="0">
                    <c:v>Belgium</c:v>
                  </c:pt>
                  <c:pt idx="1">
                    <c:v>Austria</c:v>
                  </c:pt>
                  <c:pt idx="2">
                    <c:v>Bulgaria</c:v>
                  </c:pt>
                  <c:pt idx="3">
                    <c:v>Croatia</c:v>
                  </c:pt>
                  <c:pt idx="4">
                    <c:v>Cyprus</c:v>
                  </c:pt>
                  <c:pt idx="5">
                    <c:v>Czechia</c:v>
                  </c:pt>
                  <c:pt idx="6">
                    <c:v>Denmark</c:v>
                  </c:pt>
                  <c:pt idx="7">
                    <c:v>Estonia</c:v>
                  </c:pt>
                  <c:pt idx="8">
                    <c:v>Finland</c:v>
                  </c:pt>
                  <c:pt idx="9">
                    <c:v>France</c:v>
                  </c:pt>
                  <c:pt idx="10">
                    <c:v>Germany</c:v>
                  </c:pt>
                  <c:pt idx="11">
                    <c:v>Greece</c:v>
                  </c:pt>
                  <c:pt idx="12">
                    <c:v>Hungary</c:v>
                  </c:pt>
                  <c:pt idx="13">
                    <c:v>Ireland</c:v>
                  </c:pt>
                  <c:pt idx="14">
                    <c:v>Italy</c:v>
                  </c:pt>
                  <c:pt idx="15">
                    <c:v>Latvia</c:v>
                  </c:pt>
                  <c:pt idx="16">
                    <c:v>Lithuania</c:v>
                  </c:pt>
                  <c:pt idx="17">
                    <c:v>Luxembourg</c:v>
                  </c:pt>
                  <c:pt idx="18">
                    <c:v>Malta</c:v>
                  </c:pt>
                  <c:pt idx="19">
                    <c:v>Netherlands</c:v>
                  </c:pt>
                  <c:pt idx="20">
                    <c:v>Poland</c:v>
                  </c:pt>
                  <c:pt idx="21">
                    <c:v>Portugal</c:v>
                  </c:pt>
                  <c:pt idx="22">
                    <c:v>Romania</c:v>
                  </c:pt>
                  <c:pt idx="23">
                    <c:v>Slovakia</c:v>
                  </c:pt>
                  <c:pt idx="24">
                    <c:v>Slovenia</c:v>
                  </c:pt>
                  <c:pt idx="25">
                    <c:v>Spain</c:v>
                  </c:pt>
                  <c:pt idx="26">
                    <c:v>Sweden</c:v>
                  </c:pt>
                </c15:dlblRangeCache>
              </c15:datalabelsRange>
            </c:ext>
            <c:ext xmlns:c16="http://schemas.microsoft.com/office/drawing/2014/chart" uri="{C3380CC4-5D6E-409C-BE32-E72D297353CC}">
              <c16:uniqueId val="{00000000-78EB-4F5A-B058-99FC6317B226}"/>
            </c:ext>
          </c:extLst>
        </c:ser>
        <c:dLbls>
          <c:showLegendKey val="0"/>
          <c:showVal val="0"/>
          <c:showCatName val="0"/>
          <c:showSerName val="0"/>
          <c:showPercent val="0"/>
          <c:showBubbleSize val="0"/>
        </c:dLbls>
        <c:axId val="1314567520"/>
        <c:axId val="1314567040"/>
      </c:scatterChart>
      <c:valAx>
        <c:axId val="1314567520"/>
        <c:scaling>
          <c:orientation val="minMax"/>
          <c:max val="200"/>
        </c:scaling>
        <c:delete val="0"/>
        <c:axPos val="b"/>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GB" b="1"/>
                  <a:t>2021 General Government Debt Level, % of GDP</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LID4096"/>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LID4096"/>
          </a:p>
        </c:txPr>
        <c:crossAx val="1314567040"/>
        <c:crosses val="autoZero"/>
        <c:crossBetween val="midCat"/>
      </c:valAx>
      <c:valAx>
        <c:axId val="1314567040"/>
        <c:scaling>
          <c:orientation val="minMax"/>
        </c:scaling>
        <c:delete val="0"/>
        <c:axPos val="l"/>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GB" b="1"/>
                  <a:t>Percentage Point</a:t>
                </a:r>
                <a:r>
                  <a:rPr lang="en-GB" b="1" baseline="0"/>
                  <a:t> Change in Defence Spending  Levels ( % of GDP  NATO Definition) 2021-2024e</a:t>
                </a:r>
                <a:endParaRPr lang="en-GB" b="1"/>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GB"/>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LID4096"/>
          </a:p>
        </c:txPr>
        <c:crossAx val="1314567520"/>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Figure</a:t>
            </a:r>
            <a:r>
              <a:rPr lang="en-GB" b="1" baseline="0"/>
              <a:t> 3   Bilateral Military Aid to Ukraine Allocated Between January 2022 and October 2025, %  of 2021 National GDP </a:t>
            </a:r>
            <a:endParaRPr lang="en-GB"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GB"/>
        </a:p>
      </c:txPr>
    </c:title>
    <c:autoTitleDeleted val="0"/>
    <c:plotArea>
      <c:layout/>
      <c:barChart>
        <c:barDir val="col"/>
        <c:grouping val="clustered"/>
        <c:varyColors val="0"/>
        <c:ser>
          <c:idx val="0"/>
          <c:order val="0"/>
          <c:spPr>
            <a:solidFill>
              <a:schemeClr val="accent1"/>
            </a:solidFill>
            <a:ln>
              <a:noFill/>
            </a:ln>
            <a:effectLst/>
          </c:spPr>
          <c:invertIfNegative val="0"/>
          <c:dPt>
            <c:idx val="7"/>
            <c:invertIfNegative val="0"/>
            <c:bubble3D val="0"/>
            <c:spPr>
              <a:solidFill>
                <a:srgbClr val="FF0000"/>
              </a:solidFill>
              <a:ln>
                <a:noFill/>
              </a:ln>
              <a:effectLst/>
            </c:spPr>
            <c:extLst>
              <c:ext xmlns:c16="http://schemas.microsoft.com/office/drawing/2014/chart" uri="{C3380CC4-5D6E-409C-BE32-E72D297353CC}">
                <c16:uniqueId val="{0000000E-01DA-4A57-B264-0C4A8EA10562}"/>
              </c:ext>
            </c:extLst>
          </c:dPt>
          <c:dPt>
            <c:idx val="8"/>
            <c:invertIfNegative val="0"/>
            <c:bubble3D val="0"/>
            <c:spPr>
              <a:solidFill>
                <a:schemeClr val="accent5">
                  <a:lumMod val="40000"/>
                  <a:lumOff val="60000"/>
                </a:schemeClr>
              </a:solidFill>
              <a:ln>
                <a:noFill/>
              </a:ln>
              <a:effectLst/>
            </c:spPr>
            <c:extLst>
              <c:ext xmlns:c16="http://schemas.microsoft.com/office/drawing/2014/chart" uri="{C3380CC4-5D6E-409C-BE32-E72D297353CC}">
                <c16:uniqueId val="{0000000D-01DA-4A57-B264-0C4A8EA10562}"/>
              </c:ext>
            </c:extLst>
          </c:dPt>
          <c:dPt>
            <c:idx val="9"/>
            <c:invertIfNegative val="0"/>
            <c:bubble3D val="0"/>
            <c:spPr>
              <a:solidFill>
                <a:srgbClr val="92D050"/>
              </a:solidFill>
              <a:ln>
                <a:noFill/>
              </a:ln>
              <a:effectLst/>
            </c:spPr>
            <c:extLst>
              <c:ext xmlns:c16="http://schemas.microsoft.com/office/drawing/2014/chart" uri="{C3380CC4-5D6E-409C-BE32-E72D297353CC}">
                <c16:uniqueId val="{0000000C-353C-4BCC-A4E4-73629835DBEE}"/>
              </c:ext>
            </c:extLst>
          </c:dPt>
          <c:dPt>
            <c:idx val="11"/>
            <c:invertIfNegative val="0"/>
            <c:bubble3D val="0"/>
            <c:spPr>
              <a:solidFill>
                <a:schemeClr val="accent5">
                  <a:lumMod val="40000"/>
                  <a:lumOff val="60000"/>
                </a:schemeClr>
              </a:solidFill>
              <a:ln>
                <a:noFill/>
              </a:ln>
              <a:effectLst/>
            </c:spPr>
            <c:extLst>
              <c:ext xmlns:c16="http://schemas.microsoft.com/office/drawing/2014/chart" uri="{C3380CC4-5D6E-409C-BE32-E72D297353CC}">
                <c16:uniqueId val="{00000017-A102-4958-B3AF-80146F7B0FBC}"/>
              </c:ext>
            </c:extLst>
          </c:dPt>
          <c:dPt>
            <c:idx val="16"/>
            <c:invertIfNegative val="0"/>
            <c:bubble3D val="0"/>
            <c:spPr>
              <a:solidFill>
                <a:srgbClr val="FF0000"/>
              </a:solidFill>
              <a:ln>
                <a:noFill/>
              </a:ln>
              <a:effectLst/>
            </c:spPr>
            <c:extLst>
              <c:ext xmlns:c16="http://schemas.microsoft.com/office/drawing/2014/chart" uri="{C3380CC4-5D6E-409C-BE32-E72D297353CC}">
                <c16:uniqueId val="{00000018-A102-4958-B3AF-80146F7B0FBC}"/>
              </c:ext>
            </c:extLst>
          </c:dPt>
          <c:dPt>
            <c:idx val="20"/>
            <c:invertIfNegative val="0"/>
            <c:bubble3D val="0"/>
            <c:spPr>
              <a:solidFill>
                <a:srgbClr val="FFC000"/>
              </a:solidFill>
              <a:ln>
                <a:noFill/>
              </a:ln>
              <a:effectLst/>
            </c:spPr>
            <c:extLst>
              <c:ext xmlns:c16="http://schemas.microsoft.com/office/drawing/2014/chart" uri="{C3380CC4-5D6E-409C-BE32-E72D297353CC}">
                <c16:uniqueId val="{00000019-A102-4958-B3AF-80146F7B0FBC}"/>
              </c:ext>
            </c:extLst>
          </c:dPt>
          <c:dPt>
            <c:idx val="22"/>
            <c:invertIfNegative val="0"/>
            <c:bubble3D val="0"/>
            <c:spPr>
              <a:solidFill>
                <a:srgbClr val="FFC000"/>
              </a:solidFill>
              <a:ln>
                <a:noFill/>
              </a:ln>
              <a:effectLst/>
            </c:spPr>
            <c:extLst>
              <c:ext xmlns:c16="http://schemas.microsoft.com/office/drawing/2014/chart" uri="{C3380CC4-5D6E-409C-BE32-E72D297353CC}">
                <c16:uniqueId val="{00000013-8D03-4383-92E6-0B60490C82DE}"/>
              </c:ext>
            </c:extLst>
          </c:dPt>
          <c:dPt>
            <c:idx val="25"/>
            <c:invertIfNegative val="0"/>
            <c:bubble3D val="0"/>
            <c:spPr>
              <a:solidFill>
                <a:srgbClr val="FF0000"/>
              </a:solidFill>
              <a:ln>
                <a:noFill/>
              </a:ln>
              <a:effectLst/>
            </c:spPr>
            <c:extLst>
              <c:ext xmlns:c16="http://schemas.microsoft.com/office/drawing/2014/chart" uri="{C3380CC4-5D6E-409C-BE32-E72D297353CC}">
                <c16:uniqueId val="{0000001A-A102-4958-B3AF-80146F7B0FBC}"/>
              </c:ext>
            </c:extLst>
          </c:dPt>
          <c:dPt>
            <c:idx val="31"/>
            <c:invertIfNegative val="0"/>
            <c:bubble3D val="0"/>
            <c:spPr>
              <a:solidFill>
                <a:srgbClr val="FF0000"/>
              </a:solidFill>
              <a:ln>
                <a:noFill/>
              </a:ln>
              <a:effectLst/>
            </c:spPr>
            <c:extLst>
              <c:ext xmlns:c16="http://schemas.microsoft.com/office/drawing/2014/chart" uri="{C3380CC4-5D6E-409C-BE32-E72D297353CC}">
                <c16:uniqueId val="{00000014-8D03-4383-92E6-0B60490C82DE}"/>
              </c:ext>
            </c:extLst>
          </c:dPt>
          <c:dLbls>
            <c:dLbl>
              <c:idx val="0"/>
              <c:numFmt formatCode="#,##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LID4096"/>
                </a:p>
              </c:txPr>
              <c:showLegendKey val="0"/>
              <c:showVal val="1"/>
              <c:showCatName val="0"/>
              <c:showSerName val="0"/>
              <c:showPercent val="0"/>
              <c:showBubbleSize val="0"/>
              <c:extLst>
                <c:ext xmlns:c16="http://schemas.microsoft.com/office/drawing/2014/chart" uri="{C3380CC4-5D6E-409C-BE32-E72D297353CC}">
                  <c16:uniqueId val="{00000016-A102-4958-B3AF-80146F7B0FBC}"/>
                </c:ext>
              </c:extLst>
            </c:dLbl>
            <c:dLbl>
              <c:idx val="1"/>
              <c:numFmt formatCode="#,##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LID4096"/>
                </a:p>
              </c:txPr>
              <c:showLegendKey val="0"/>
              <c:showVal val="1"/>
              <c:showCatName val="0"/>
              <c:showSerName val="0"/>
              <c:showPercent val="0"/>
              <c:showBubbleSize val="0"/>
              <c:extLst>
                <c:ext xmlns:c16="http://schemas.microsoft.com/office/drawing/2014/chart" uri="{C3380CC4-5D6E-409C-BE32-E72D297353CC}">
                  <c16:uniqueId val="{00000015-A102-4958-B3AF-80146F7B0FBC}"/>
                </c:ext>
              </c:extLst>
            </c:dLbl>
            <c:dLbl>
              <c:idx val="2"/>
              <c:numFmt formatCode="#,##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LID4096"/>
                </a:p>
              </c:txPr>
              <c:showLegendKey val="0"/>
              <c:showVal val="1"/>
              <c:showCatName val="0"/>
              <c:showSerName val="0"/>
              <c:showPercent val="0"/>
              <c:showBubbleSize val="0"/>
              <c:extLst>
                <c:ext xmlns:c16="http://schemas.microsoft.com/office/drawing/2014/chart" uri="{C3380CC4-5D6E-409C-BE32-E72D297353CC}">
                  <c16:uniqueId val="{00000014-A102-4958-B3AF-80146F7B0FBC}"/>
                </c:ext>
              </c:extLst>
            </c:dLbl>
            <c:dLbl>
              <c:idx val="3"/>
              <c:numFmt formatCode="#,##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LID4096"/>
                </a:p>
              </c:txPr>
              <c:showLegendKey val="0"/>
              <c:showVal val="1"/>
              <c:showCatName val="0"/>
              <c:showSerName val="0"/>
              <c:showPercent val="0"/>
              <c:showBubbleSize val="0"/>
              <c:extLst>
                <c:ext xmlns:c16="http://schemas.microsoft.com/office/drawing/2014/chart" uri="{C3380CC4-5D6E-409C-BE32-E72D297353CC}">
                  <c16:uniqueId val="{00000013-A102-4958-B3AF-80146F7B0FBC}"/>
                </c:ext>
              </c:extLst>
            </c:dLbl>
            <c:dLbl>
              <c:idx val="4"/>
              <c:numFmt formatCode="#,##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LID4096"/>
                </a:p>
              </c:txPr>
              <c:showLegendKey val="0"/>
              <c:showVal val="1"/>
              <c:showCatName val="0"/>
              <c:showSerName val="0"/>
              <c:showPercent val="0"/>
              <c:showBubbleSize val="0"/>
              <c:extLst>
                <c:ext xmlns:c16="http://schemas.microsoft.com/office/drawing/2014/chart" uri="{C3380CC4-5D6E-409C-BE32-E72D297353CC}">
                  <c16:uniqueId val="{00000012-A102-4958-B3AF-80146F7B0FBC}"/>
                </c:ext>
              </c:extLst>
            </c:dLbl>
            <c:dLbl>
              <c:idx val="5"/>
              <c:numFmt formatCode="#,##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LID4096"/>
                </a:p>
              </c:txPr>
              <c:showLegendKey val="0"/>
              <c:showVal val="1"/>
              <c:showCatName val="0"/>
              <c:showSerName val="0"/>
              <c:showPercent val="0"/>
              <c:showBubbleSize val="0"/>
              <c:extLst>
                <c:ext xmlns:c16="http://schemas.microsoft.com/office/drawing/2014/chart" uri="{C3380CC4-5D6E-409C-BE32-E72D297353CC}">
                  <c16:uniqueId val="{00000011-A102-4958-B3AF-80146F7B0FBC}"/>
                </c:ext>
              </c:extLst>
            </c:dLbl>
            <c:dLbl>
              <c:idx val="6"/>
              <c:numFmt formatCode="#,##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LID4096"/>
                </a:p>
              </c:txPr>
              <c:showLegendKey val="0"/>
              <c:showVal val="1"/>
              <c:showCatName val="0"/>
              <c:showSerName val="0"/>
              <c:showPercent val="0"/>
              <c:showBubbleSize val="0"/>
              <c:extLst>
                <c:ext xmlns:c16="http://schemas.microsoft.com/office/drawing/2014/chart" uri="{C3380CC4-5D6E-409C-BE32-E72D297353CC}">
                  <c16:uniqueId val="{00000010-A102-4958-B3AF-80146F7B0FBC}"/>
                </c:ext>
              </c:extLst>
            </c:dLbl>
            <c:numFmt formatCode="#,##0.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LID4096"/>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'December Kiel Data'!$M$3:$M$40</c:f>
              <c:strCache>
                <c:ptCount val="38"/>
                <c:pt idx="0">
                  <c:v>Cyprus</c:v>
                </c:pt>
                <c:pt idx="1">
                  <c:v>Hungary</c:v>
                </c:pt>
                <c:pt idx="2">
                  <c:v>Malta</c:v>
                </c:pt>
                <c:pt idx="3">
                  <c:v>Switzerland</c:v>
                </c:pt>
                <c:pt idx="4">
                  <c:v>Austria</c:v>
                </c:pt>
                <c:pt idx="5">
                  <c:v>South Korea</c:v>
                </c:pt>
                <c:pt idx="6">
                  <c:v>Japan</c:v>
                </c:pt>
                <c:pt idx="7">
                  <c:v>Turkiye</c:v>
                </c:pt>
                <c:pt idx="8">
                  <c:v>New Zealand</c:v>
                </c:pt>
                <c:pt idx="9">
                  <c:v>Ireland</c:v>
                </c:pt>
                <c:pt idx="10">
                  <c:v>Spain</c:v>
                </c:pt>
                <c:pt idx="11">
                  <c:v>Australia</c:v>
                </c:pt>
                <c:pt idx="12">
                  <c:v>Greece</c:v>
                </c:pt>
                <c:pt idx="13">
                  <c:v>Italy</c:v>
                </c:pt>
                <c:pt idx="14">
                  <c:v>Slovenia</c:v>
                </c:pt>
                <c:pt idx="15">
                  <c:v>Romania</c:v>
                </c:pt>
                <c:pt idx="16">
                  <c:v>Iceland</c:v>
                </c:pt>
                <c:pt idx="17">
                  <c:v>Portugal</c:v>
                </c:pt>
                <c:pt idx="18">
                  <c:v>France</c:v>
                </c:pt>
                <c:pt idx="19">
                  <c:v>Czechia</c:v>
                </c:pt>
                <c:pt idx="20">
                  <c:v>Canada</c:v>
                </c:pt>
                <c:pt idx="21">
                  <c:v>Luxembourg</c:v>
                </c:pt>
                <c:pt idx="22">
                  <c:v>United States</c:v>
                </c:pt>
                <c:pt idx="23">
                  <c:v>Bulgaria</c:v>
                </c:pt>
                <c:pt idx="24">
                  <c:v>Croatia</c:v>
                </c:pt>
                <c:pt idx="25">
                  <c:v>United Kingdom</c:v>
                </c:pt>
                <c:pt idx="26">
                  <c:v>Germany</c:v>
                </c:pt>
                <c:pt idx="27">
                  <c:v>Belgium</c:v>
                </c:pt>
                <c:pt idx="28">
                  <c:v>Slovakia</c:v>
                </c:pt>
                <c:pt idx="29">
                  <c:v>Poland</c:v>
                </c:pt>
                <c:pt idx="30">
                  <c:v>Netherlands</c:v>
                </c:pt>
                <c:pt idx="31">
                  <c:v>Norway</c:v>
                </c:pt>
                <c:pt idx="32">
                  <c:v>Finland</c:v>
                </c:pt>
                <c:pt idx="33">
                  <c:v>Sweden</c:v>
                </c:pt>
                <c:pt idx="34">
                  <c:v>Latvia</c:v>
                </c:pt>
                <c:pt idx="35">
                  <c:v>Lithuania</c:v>
                </c:pt>
                <c:pt idx="36">
                  <c:v>Estonia</c:v>
                </c:pt>
                <c:pt idx="37">
                  <c:v>Denmark</c:v>
                </c:pt>
              </c:strCache>
            </c:strRef>
          </c:cat>
          <c:val>
            <c:numRef>
              <c:f>'December Kiel Data'!$L$3:$L$40</c:f>
              <c:numCache>
                <c:formatCode>General</c:formatCode>
                <c:ptCount val="38"/>
                <c:pt idx="0">
                  <c:v>0</c:v>
                </c:pt>
                <c:pt idx="1">
                  <c:v>0</c:v>
                </c:pt>
                <c:pt idx="2">
                  <c:v>0</c:v>
                </c:pt>
                <c:pt idx="3">
                  <c:v>0</c:v>
                </c:pt>
                <c:pt idx="4">
                  <c:v>7.7242592823431112E-4</c:v>
                </c:pt>
                <c:pt idx="5">
                  <c:v>9.1294582528898317E-4</c:v>
                </c:pt>
                <c:pt idx="6">
                  <c:v>1.4559729438892617E-3</c:v>
                </c:pt>
                <c:pt idx="7">
                  <c:v>9.2179399601304748E-3</c:v>
                </c:pt>
                <c:pt idx="8">
                  <c:v>1.2977740930878527E-2</c:v>
                </c:pt>
                <c:pt idx="9">
                  <c:v>2.4608426780420203E-2</c:v>
                </c:pt>
                <c:pt idx="10">
                  <c:v>6.2708089901074959E-2</c:v>
                </c:pt>
                <c:pt idx="11">
                  <c:v>6.2968468576505801E-2</c:v>
                </c:pt>
                <c:pt idx="12">
                  <c:v>7.8789997245097831E-2</c:v>
                </c:pt>
                <c:pt idx="13">
                  <c:v>9.1737053810015207E-2</c:v>
                </c:pt>
                <c:pt idx="14">
                  <c:v>0.12622934161066582</c:v>
                </c:pt>
                <c:pt idx="15">
                  <c:v>0.14616293224371305</c:v>
                </c:pt>
                <c:pt idx="16">
                  <c:v>0.17124358077876861</c:v>
                </c:pt>
                <c:pt idx="17">
                  <c:v>0.17169437412650496</c:v>
                </c:pt>
                <c:pt idx="18">
                  <c:v>0.22979693158839895</c:v>
                </c:pt>
                <c:pt idx="19">
                  <c:v>0.23125822636803353</c:v>
                </c:pt>
                <c:pt idx="20">
                  <c:v>0.25104733901260134</c:v>
                </c:pt>
                <c:pt idx="21">
                  <c:v>0.26343453459696131</c:v>
                </c:pt>
                <c:pt idx="22">
                  <c:v>0.3158669525252325</c:v>
                </c:pt>
                <c:pt idx="23">
                  <c:v>0.32086286381725837</c:v>
                </c:pt>
                <c:pt idx="24">
                  <c:v>0.45485501326746491</c:v>
                </c:pt>
                <c:pt idx="25">
                  <c:v>0.50186045725271067</c:v>
                </c:pt>
                <c:pt idx="26">
                  <c:v>0.52634889092052617</c:v>
                </c:pt>
                <c:pt idx="27">
                  <c:v>0.57512458972932157</c:v>
                </c:pt>
                <c:pt idx="28">
                  <c:v>0.67627103821684686</c:v>
                </c:pt>
                <c:pt idx="29">
                  <c:v>0.68358879370141812</c:v>
                </c:pt>
                <c:pt idx="30">
                  <c:v>0.93061024795675418</c:v>
                </c:pt>
                <c:pt idx="31">
                  <c:v>1.0045493267252803</c:v>
                </c:pt>
                <c:pt idx="32">
                  <c:v>1.1607123588802346</c:v>
                </c:pt>
                <c:pt idx="33">
                  <c:v>1.4233496276193647</c:v>
                </c:pt>
                <c:pt idx="34">
                  <c:v>1.6375949329054313</c:v>
                </c:pt>
                <c:pt idx="35">
                  <c:v>1.9100344975185501</c:v>
                </c:pt>
                <c:pt idx="36">
                  <c:v>2.6256376926798191</c:v>
                </c:pt>
                <c:pt idx="37">
                  <c:v>2.7468812801081453</c:v>
                </c:pt>
              </c:numCache>
            </c:numRef>
          </c:val>
          <c:extLst>
            <c:ext xmlns:c16="http://schemas.microsoft.com/office/drawing/2014/chart" uri="{C3380CC4-5D6E-409C-BE32-E72D297353CC}">
              <c16:uniqueId val="{00000000-353C-4BCC-A4E4-73629835DBEE}"/>
            </c:ext>
          </c:extLst>
        </c:ser>
        <c:dLbls>
          <c:showLegendKey val="0"/>
          <c:showVal val="0"/>
          <c:showCatName val="0"/>
          <c:showSerName val="0"/>
          <c:showPercent val="0"/>
          <c:showBubbleSize val="0"/>
        </c:dLbls>
        <c:gapWidth val="219"/>
        <c:overlap val="-27"/>
        <c:axId val="584544447"/>
        <c:axId val="584545887"/>
      </c:barChart>
      <c:catAx>
        <c:axId val="5845444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LID4096"/>
          </a:p>
        </c:txPr>
        <c:crossAx val="584545887"/>
        <c:crosses val="autoZero"/>
        <c:auto val="1"/>
        <c:lblAlgn val="ctr"/>
        <c:lblOffset val="100"/>
        <c:noMultiLvlLbl val="0"/>
      </c:catAx>
      <c:valAx>
        <c:axId val="584545887"/>
        <c:scaling>
          <c:orientation val="minMax"/>
          <c:max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LID4096"/>
          </a:p>
        </c:txPr>
        <c:crossAx val="584544447"/>
        <c:crosses val="autoZero"/>
        <c:crossBetween val="between"/>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Figure</a:t>
            </a:r>
            <a:r>
              <a:rPr lang="en-GB" sz="1600" b="1" baseline="0"/>
              <a:t> 4   Bilateral Military Aid to Ukraine Jan 2022 - Oct 2025 and Distance to Moscow</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GB"/>
        </a:p>
      </c:txPr>
    </c:title>
    <c:autoTitleDeleted val="0"/>
    <c:plotArea>
      <c:layout/>
      <c:scatterChart>
        <c:scatterStyle val="lineMarker"/>
        <c:varyColors val="0"/>
        <c:ser>
          <c:idx val="0"/>
          <c:order val="0"/>
          <c:spPr>
            <a:ln w="25400" cap="rnd">
              <a:noFill/>
              <a:round/>
            </a:ln>
            <a:effectLst/>
          </c:spPr>
          <c:marker>
            <c:symbol val="circle"/>
            <c:size val="12"/>
            <c:spPr>
              <a:solidFill>
                <a:srgbClr val="00B050"/>
              </a:solidFill>
              <a:ln w="9525">
                <a:solidFill>
                  <a:schemeClr val="accent1"/>
                </a:solidFill>
              </a:ln>
              <a:effectLst/>
            </c:spPr>
          </c:marker>
          <c:dPt>
            <c:idx val="0"/>
            <c:marker>
              <c:symbol val="circle"/>
              <c:size val="12"/>
              <c:spPr>
                <a:solidFill>
                  <a:srgbClr val="FF0000"/>
                </a:solidFill>
                <a:ln w="9525">
                  <a:solidFill>
                    <a:schemeClr val="accent1"/>
                  </a:solidFill>
                </a:ln>
                <a:effectLst/>
              </c:spPr>
            </c:marker>
            <c:bubble3D val="0"/>
            <c:extLst>
              <c:ext xmlns:c16="http://schemas.microsoft.com/office/drawing/2014/chart" uri="{C3380CC4-5D6E-409C-BE32-E72D297353CC}">
                <c16:uniqueId val="{00000001-594B-45D0-B469-4EE05029D0A1}"/>
              </c:ext>
            </c:extLst>
          </c:dPt>
          <c:dPt>
            <c:idx val="4"/>
            <c:marker>
              <c:symbol val="circle"/>
              <c:size val="12"/>
              <c:spPr>
                <a:solidFill>
                  <a:srgbClr val="FF0000"/>
                </a:solidFill>
                <a:ln w="9525">
                  <a:solidFill>
                    <a:schemeClr val="accent1"/>
                  </a:solidFill>
                </a:ln>
                <a:effectLst/>
              </c:spPr>
            </c:marker>
            <c:bubble3D val="0"/>
            <c:extLst>
              <c:ext xmlns:c16="http://schemas.microsoft.com/office/drawing/2014/chart" uri="{C3380CC4-5D6E-409C-BE32-E72D297353CC}">
                <c16:uniqueId val="{00000005-594B-45D0-B469-4EE05029D0A1}"/>
              </c:ext>
            </c:extLst>
          </c:dPt>
          <c:dPt>
            <c:idx val="12"/>
            <c:marker>
              <c:symbol val="circle"/>
              <c:size val="12"/>
              <c:spPr>
                <a:solidFill>
                  <a:schemeClr val="tx1"/>
                </a:solidFill>
                <a:ln w="9525">
                  <a:solidFill>
                    <a:schemeClr val="accent1"/>
                  </a:solidFill>
                </a:ln>
                <a:effectLst/>
              </c:spPr>
            </c:marker>
            <c:bubble3D val="0"/>
            <c:extLst>
              <c:ext xmlns:c16="http://schemas.microsoft.com/office/drawing/2014/chart" uri="{C3380CC4-5D6E-409C-BE32-E72D297353CC}">
                <c16:uniqueId val="{0000000D-594B-45D0-B469-4EE05029D0A1}"/>
              </c:ext>
            </c:extLst>
          </c:dPt>
          <c:dPt>
            <c:idx val="13"/>
            <c:marker>
              <c:symbol val="circle"/>
              <c:size val="12"/>
              <c:spPr>
                <a:solidFill>
                  <a:srgbClr val="FF0000"/>
                </a:solidFill>
                <a:ln w="9525">
                  <a:solidFill>
                    <a:schemeClr val="accent1"/>
                  </a:solidFill>
                </a:ln>
                <a:effectLst/>
              </c:spPr>
            </c:marker>
            <c:bubble3D val="0"/>
            <c:extLst>
              <c:ext xmlns:c16="http://schemas.microsoft.com/office/drawing/2014/chart" uri="{C3380CC4-5D6E-409C-BE32-E72D297353CC}">
                <c16:uniqueId val="{0000000E-594B-45D0-B469-4EE05029D0A1}"/>
              </c:ext>
            </c:extLst>
          </c:dPt>
          <c:dPt>
            <c:idx val="18"/>
            <c:marker>
              <c:symbol val="circle"/>
              <c:size val="12"/>
              <c:spPr>
                <a:solidFill>
                  <a:srgbClr val="FF0000"/>
                </a:solidFill>
                <a:ln w="9525">
                  <a:solidFill>
                    <a:schemeClr val="accent1"/>
                  </a:solidFill>
                </a:ln>
                <a:effectLst/>
              </c:spPr>
            </c:marker>
            <c:bubble3D val="0"/>
            <c:extLst>
              <c:ext xmlns:c16="http://schemas.microsoft.com/office/drawing/2014/chart" uri="{C3380CC4-5D6E-409C-BE32-E72D297353CC}">
                <c16:uniqueId val="{00000013-594B-45D0-B469-4EE05029D0A1}"/>
              </c:ext>
            </c:extLst>
          </c:dPt>
          <c:dLbls>
            <c:dLbl>
              <c:idx val="0"/>
              <c:layout>
                <c:manualLayout>
                  <c:x val="-7.0947716023924121E-2"/>
                  <c:y val="-9.8173857694781111E-2"/>
                </c:manualLayout>
              </c:layout>
              <c:tx>
                <c:rich>
                  <a:bodyPr/>
                  <a:lstStyle/>
                  <a:p>
                    <a:fld id="{AC93ACCA-8619-4264-ACCF-0530FEC6C856}"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594B-45D0-B469-4EE05029D0A1}"/>
                </c:ext>
              </c:extLst>
            </c:dLbl>
            <c:dLbl>
              <c:idx val="1"/>
              <c:tx>
                <c:rich>
                  <a:bodyPr/>
                  <a:lstStyle/>
                  <a:p>
                    <a:fld id="{24774906-F601-4DA0-AA7C-322F05323DC7}"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594B-45D0-B469-4EE05029D0A1}"/>
                </c:ext>
              </c:extLst>
            </c:dLbl>
            <c:dLbl>
              <c:idx val="2"/>
              <c:tx>
                <c:rich>
                  <a:bodyPr/>
                  <a:lstStyle/>
                  <a:p>
                    <a:fld id="{A1B4B6BA-F7C3-4ADC-A209-2B81825CF504}"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594B-45D0-B469-4EE05029D0A1}"/>
                </c:ext>
              </c:extLst>
            </c:dLbl>
            <c:dLbl>
              <c:idx val="3"/>
              <c:tx>
                <c:rich>
                  <a:bodyPr/>
                  <a:lstStyle/>
                  <a:p>
                    <a:fld id="{F234BEFA-09E5-4ECB-B6F6-2716218FD427}"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594B-45D0-B469-4EE05029D0A1}"/>
                </c:ext>
              </c:extLst>
            </c:dLbl>
            <c:dLbl>
              <c:idx val="4"/>
              <c:tx>
                <c:rich>
                  <a:bodyPr/>
                  <a:lstStyle/>
                  <a:p>
                    <a:fld id="{EA26B92B-9BA6-47B2-B9B5-6555E81C2CEE}"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594B-45D0-B469-4EE05029D0A1}"/>
                </c:ext>
              </c:extLst>
            </c:dLbl>
            <c:dLbl>
              <c:idx val="5"/>
              <c:tx>
                <c:rich>
                  <a:bodyPr/>
                  <a:lstStyle/>
                  <a:p>
                    <a:fld id="{ED870C93-2F4E-40CC-AD1E-A144CF4AC29E}"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594B-45D0-B469-4EE05029D0A1}"/>
                </c:ext>
              </c:extLst>
            </c:dLbl>
            <c:dLbl>
              <c:idx val="6"/>
              <c:tx>
                <c:rich>
                  <a:bodyPr/>
                  <a:lstStyle/>
                  <a:p>
                    <a:fld id="{104C845B-7C25-4072-B098-F19765BAC771}"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594B-45D0-B469-4EE05029D0A1}"/>
                </c:ext>
              </c:extLst>
            </c:dLbl>
            <c:dLbl>
              <c:idx val="7"/>
              <c:tx>
                <c:rich>
                  <a:bodyPr/>
                  <a:lstStyle/>
                  <a:p>
                    <a:fld id="{C63C3F42-6A4A-48A6-9FDF-1E981940581A}"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594B-45D0-B469-4EE05029D0A1}"/>
                </c:ext>
              </c:extLst>
            </c:dLbl>
            <c:dLbl>
              <c:idx val="8"/>
              <c:tx>
                <c:rich>
                  <a:bodyPr/>
                  <a:lstStyle/>
                  <a:p>
                    <a:fld id="{145F383B-EC1D-4551-85D0-4D6FE60B8936}"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594B-45D0-B469-4EE05029D0A1}"/>
                </c:ext>
              </c:extLst>
            </c:dLbl>
            <c:dLbl>
              <c:idx val="9"/>
              <c:tx>
                <c:rich>
                  <a:bodyPr/>
                  <a:lstStyle/>
                  <a:p>
                    <a:fld id="{01BBDD57-619E-4C02-9E24-5C5B6ED60131}"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594B-45D0-B469-4EE05029D0A1}"/>
                </c:ext>
              </c:extLst>
            </c:dLbl>
            <c:dLbl>
              <c:idx val="10"/>
              <c:tx>
                <c:rich>
                  <a:bodyPr/>
                  <a:lstStyle/>
                  <a:p>
                    <a:fld id="{31C27AA7-DCEA-4764-B1B0-FAAF3AD93B7B}"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594B-45D0-B469-4EE05029D0A1}"/>
                </c:ext>
              </c:extLst>
            </c:dLbl>
            <c:dLbl>
              <c:idx val="11"/>
              <c:layout>
                <c:manualLayout>
                  <c:x val="-8.0498370104067754E-2"/>
                  <c:y val="-0.13786116186926708"/>
                </c:manualLayout>
              </c:layout>
              <c:tx>
                <c:rich>
                  <a:bodyPr/>
                  <a:lstStyle/>
                  <a:p>
                    <a:fld id="{FE311CDE-4837-489D-B28A-52FA667A2F60}"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594B-45D0-B469-4EE05029D0A1}"/>
                </c:ext>
              </c:extLst>
            </c:dLbl>
            <c:dLbl>
              <c:idx val="12"/>
              <c:layout>
                <c:manualLayout>
                  <c:x val="-0.11597222811602981"/>
                  <c:y val="-2.2976860311544514E-2"/>
                </c:manualLayout>
              </c:layout>
              <c:tx>
                <c:rich>
                  <a:bodyPr/>
                  <a:lstStyle/>
                  <a:p>
                    <a:fld id="{6864815C-5E6F-4B86-AE22-5027D6659CD8}"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594B-45D0-B469-4EE05029D0A1}"/>
                </c:ext>
              </c:extLst>
            </c:dLbl>
            <c:dLbl>
              <c:idx val="13"/>
              <c:tx>
                <c:rich>
                  <a:bodyPr/>
                  <a:lstStyle/>
                  <a:p>
                    <a:fld id="{E95AB815-824F-4362-8B2B-B5386C1E23A4}"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594B-45D0-B469-4EE05029D0A1}"/>
                </c:ext>
              </c:extLst>
            </c:dLbl>
            <c:dLbl>
              <c:idx val="14"/>
              <c:tx>
                <c:rich>
                  <a:bodyPr/>
                  <a:lstStyle/>
                  <a:p>
                    <a:fld id="{8ECBB824-7C08-42B0-BEC7-CABDF8452A2E}"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594B-45D0-B469-4EE05029D0A1}"/>
                </c:ext>
              </c:extLst>
            </c:dLbl>
            <c:dLbl>
              <c:idx val="15"/>
              <c:tx>
                <c:rich>
                  <a:bodyPr/>
                  <a:lstStyle/>
                  <a:p>
                    <a:fld id="{C00B650F-C628-4301-AF52-94106C615FBA}"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594B-45D0-B469-4EE05029D0A1}"/>
                </c:ext>
              </c:extLst>
            </c:dLbl>
            <c:dLbl>
              <c:idx val="16"/>
              <c:tx>
                <c:rich>
                  <a:bodyPr/>
                  <a:lstStyle/>
                  <a:p>
                    <a:fld id="{2D775631-D36E-4731-BD32-83A130602F0F}"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1-594B-45D0-B469-4EE05029D0A1}"/>
                </c:ext>
              </c:extLst>
            </c:dLbl>
            <c:dLbl>
              <c:idx val="17"/>
              <c:layout>
                <c:manualLayout>
                  <c:x val="-5.4575166172249326E-3"/>
                  <c:y val="-3.5509693208750616E-2"/>
                </c:manualLayout>
              </c:layout>
              <c:tx>
                <c:rich>
                  <a:bodyPr/>
                  <a:lstStyle/>
                  <a:p>
                    <a:fld id="{A207692F-7978-4258-9CA2-5485AC3B4079}"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2-594B-45D0-B469-4EE05029D0A1}"/>
                </c:ext>
              </c:extLst>
            </c:dLbl>
            <c:dLbl>
              <c:idx val="18"/>
              <c:layout>
                <c:manualLayout>
                  <c:x val="-2.728758308612566E-3"/>
                  <c:y val="-3.3420887725882933E-2"/>
                </c:manualLayout>
              </c:layout>
              <c:tx>
                <c:rich>
                  <a:bodyPr/>
                  <a:lstStyle/>
                  <a:p>
                    <a:fld id="{2E0ADAE5-3F21-4A52-BF88-3306B75D071E}"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3-594B-45D0-B469-4EE05029D0A1}"/>
                </c:ext>
              </c:extLst>
            </c:dLbl>
            <c:dLbl>
              <c:idx val="19"/>
              <c:tx>
                <c:rich>
                  <a:bodyPr/>
                  <a:lstStyle/>
                  <a:p>
                    <a:fld id="{11C0947E-EC79-4B62-A2B0-CFEBDC858907}"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4-594B-45D0-B469-4EE05029D0A1}"/>
                </c:ext>
              </c:extLst>
            </c:dLbl>
            <c:dLbl>
              <c:idx val="20"/>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5-594B-45D0-B469-4EE05029D0A1}"/>
                </c:ext>
              </c:extLst>
            </c:dLbl>
            <c:dLbl>
              <c:idx val="21"/>
              <c:tx>
                <c:rich>
                  <a:bodyPr/>
                  <a:lstStyle/>
                  <a:p>
                    <a:fld id="{E5CB3F05-2659-4CB9-B049-1A9E08FB6E0B}"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6-594B-45D0-B469-4EE05029D0A1}"/>
                </c:ext>
              </c:extLst>
            </c:dLbl>
            <c:dLbl>
              <c:idx val="22"/>
              <c:layout>
                <c:manualLayout>
                  <c:x val="-8.8780490532913092E-2"/>
                  <c:y val="-6.2745092872618568E-3"/>
                </c:manualLayout>
              </c:layout>
              <c:tx>
                <c:rich>
                  <a:bodyPr/>
                  <a:lstStyle/>
                  <a:p>
                    <a:fld id="{C7024E78-185D-422E-AF99-79C438DA6DCC}"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7-594B-45D0-B469-4EE05029D0A1}"/>
                </c:ext>
              </c:extLst>
            </c:dLbl>
            <c:dLbl>
              <c:idx val="23"/>
              <c:layout>
                <c:manualLayout>
                  <c:x val="-8.3227128412680221E-2"/>
                  <c:y val="-4.3864915140221346E-2"/>
                </c:manualLayout>
              </c:layout>
              <c:tx>
                <c:rich>
                  <a:bodyPr/>
                  <a:lstStyle/>
                  <a:p>
                    <a:fld id="{56941944-BC99-42BB-AFD9-75D3C3B0DF84}"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8-594B-45D0-B469-4EE05029D0A1}"/>
                </c:ext>
              </c:extLst>
            </c:dLbl>
            <c:dLbl>
              <c:idx val="24"/>
              <c:tx>
                <c:rich>
                  <a:bodyPr/>
                  <a:lstStyle/>
                  <a:p>
                    <a:fld id="{34EEA436-6941-4608-AF39-441FDC68358A}"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9-594B-45D0-B469-4EE05029D0A1}"/>
                </c:ext>
              </c:extLst>
            </c:dLbl>
            <c:dLbl>
              <c:idx val="25"/>
              <c:tx>
                <c:rich>
                  <a:bodyPr/>
                  <a:lstStyle/>
                  <a:p>
                    <a:fld id="{A06B7544-322D-48F6-80F4-80B7D3C98A6A}"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A-594B-45D0-B469-4EE05029D0A1}"/>
                </c:ext>
              </c:extLst>
            </c:dLbl>
            <c:dLbl>
              <c:idx val="26"/>
              <c:tx>
                <c:rich>
                  <a:bodyPr/>
                  <a:lstStyle/>
                  <a:p>
                    <a:fld id="{83961FBE-7A21-433E-9ED4-0597C844E419}"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B-594B-45D0-B469-4EE05029D0A1}"/>
                </c:ext>
              </c:extLst>
            </c:dLbl>
            <c:dLbl>
              <c:idx val="27"/>
              <c:tx>
                <c:rich>
                  <a:bodyPr/>
                  <a:lstStyle/>
                  <a:p>
                    <a:fld id="{CF95A66C-91EE-4112-9D0B-3808FB9494F2}"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C-594B-45D0-B469-4EE05029D0A1}"/>
                </c:ext>
              </c:extLst>
            </c:dLbl>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latin typeface="+mn-lt"/>
                    <a:ea typeface="+mn-ea"/>
                    <a:cs typeface="+mn-cs"/>
                  </a:defRPr>
                </a:pPr>
                <a:endParaRPr lang="LID4096"/>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trendline>
            <c:spPr>
              <a:ln w="25400" cap="rnd">
                <a:solidFill>
                  <a:srgbClr val="00B050"/>
                </a:solidFill>
                <a:prstDash val="sysDot"/>
              </a:ln>
              <a:effectLst/>
            </c:spPr>
            <c:trendlineType val="log"/>
            <c:dispRSqr val="1"/>
            <c:dispEq val="1"/>
            <c:trendlineLbl>
              <c:layout>
                <c:manualLayout>
                  <c:x val="-0.534332614844098"/>
                  <c:y val="-0.54017596293131898"/>
                </c:manualLayout>
              </c:layout>
              <c:numFmt formatCode="General" sourceLinked="0"/>
              <c:spPr>
                <a:noFill/>
                <a:ln>
                  <a:noFill/>
                </a:ln>
                <a:effectLst/>
              </c:spPr>
              <c:txPr>
                <a:bodyPr rot="0" spcFirstLastPara="1" vertOverflow="ellipsis" vert="horz" wrap="square" anchor="ctr" anchorCtr="1"/>
                <a:lstStyle/>
                <a:p>
                  <a:pPr>
                    <a:defRPr sz="1000" b="1" i="0" u="none" strike="noStrike" kern="1200" baseline="0">
                      <a:solidFill>
                        <a:srgbClr val="00B050"/>
                      </a:solidFill>
                      <a:latin typeface="+mn-lt"/>
                      <a:ea typeface="+mn-ea"/>
                      <a:cs typeface="+mn-cs"/>
                    </a:defRPr>
                  </a:pPr>
                  <a:endParaRPr lang="LID4096"/>
                </a:p>
              </c:txPr>
            </c:trendlineLbl>
          </c:trendline>
          <c:xVal>
            <c:numRef>
              <c:f>Sheet1!$J$6:$J$34</c:f>
              <c:numCache>
                <c:formatCode>General</c:formatCode>
                <c:ptCount val="29"/>
                <c:pt idx="0">
                  <c:v>1670</c:v>
                </c:pt>
                <c:pt idx="1">
                  <c:v>2253</c:v>
                </c:pt>
                <c:pt idx="2">
                  <c:v>1777</c:v>
                </c:pt>
                <c:pt idx="3">
                  <c:v>1867</c:v>
                </c:pt>
                <c:pt idx="4">
                  <c:v>2311</c:v>
                </c:pt>
                <c:pt idx="5">
                  <c:v>1668</c:v>
                </c:pt>
                <c:pt idx="6">
                  <c:v>1561</c:v>
                </c:pt>
                <c:pt idx="7">
                  <c:v>868</c:v>
                </c:pt>
                <c:pt idx="8">
                  <c:v>893</c:v>
                </c:pt>
                <c:pt idx="9">
                  <c:v>2486</c:v>
                </c:pt>
                <c:pt idx="10">
                  <c:v>1608</c:v>
                </c:pt>
                <c:pt idx="11">
                  <c:v>2231</c:v>
                </c:pt>
                <c:pt idx="12">
                  <c:v>1569</c:v>
                </c:pt>
                <c:pt idx="13">
                  <c:v>2795</c:v>
                </c:pt>
                <c:pt idx="14">
                  <c:v>2375</c:v>
                </c:pt>
                <c:pt idx="15">
                  <c:v>842</c:v>
                </c:pt>
                <c:pt idx="16">
                  <c:v>790</c:v>
                </c:pt>
                <c:pt idx="17">
                  <c:v>2208</c:v>
                </c:pt>
                <c:pt idx="18">
                  <c:v>2814</c:v>
                </c:pt>
                <c:pt idx="19">
                  <c:v>2198</c:v>
                </c:pt>
                <c:pt idx="20">
                  <c:v>1644</c:v>
                </c:pt>
                <c:pt idx="21">
                  <c:v>1147</c:v>
                </c:pt>
                <c:pt idx="22">
                  <c:v>3906</c:v>
                </c:pt>
                <c:pt idx="23">
                  <c:v>1498</c:v>
                </c:pt>
                <c:pt idx="24">
                  <c:v>1631</c:v>
                </c:pt>
                <c:pt idx="25">
                  <c:v>1932</c:v>
                </c:pt>
                <c:pt idx="26">
                  <c:v>3440</c:v>
                </c:pt>
                <c:pt idx="27">
                  <c:v>1228</c:v>
                </c:pt>
                <c:pt idx="28">
                  <c:v>2503</c:v>
                </c:pt>
              </c:numCache>
            </c:numRef>
          </c:xVal>
          <c:yVal>
            <c:numRef>
              <c:f>Sheet1!$L$6:$L$33</c:f>
              <c:numCache>
                <c:formatCode>General</c:formatCode>
                <c:ptCount val="28"/>
                <c:pt idx="0">
                  <c:v>7.7242592823431112E-4</c:v>
                </c:pt>
                <c:pt idx="1">
                  <c:v>0.57512458972932157</c:v>
                </c:pt>
                <c:pt idx="2">
                  <c:v>0.32086286381725837</c:v>
                </c:pt>
                <c:pt idx="3">
                  <c:v>0.45485501326746491</c:v>
                </c:pt>
                <c:pt idx="4">
                  <c:v>0</c:v>
                </c:pt>
                <c:pt idx="5">
                  <c:v>0.23125822636803353</c:v>
                </c:pt>
                <c:pt idx="6">
                  <c:v>2.7468812801081453</c:v>
                </c:pt>
                <c:pt idx="7">
                  <c:v>2.6256376926798191</c:v>
                </c:pt>
                <c:pt idx="8">
                  <c:v>1.1607123588802346</c:v>
                </c:pt>
                <c:pt idx="9">
                  <c:v>0.22979693158839895</c:v>
                </c:pt>
                <c:pt idx="10">
                  <c:v>0.52634889092052617</c:v>
                </c:pt>
                <c:pt idx="11">
                  <c:v>7.8789997245097831E-2</c:v>
                </c:pt>
                <c:pt idx="12">
                  <c:v>0</c:v>
                </c:pt>
                <c:pt idx="13">
                  <c:v>2.4608426780420203E-2</c:v>
                </c:pt>
                <c:pt idx="14">
                  <c:v>9.1737053810015207E-2</c:v>
                </c:pt>
                <c:pt idx="15">
                  <c:v>1.6375949329054313</c:v>
                </c:pt>
                <c:pt idx="16">
                  <c:v>1.9100344975185501</c:v>
                </c:pt>
                <c:pt idx="17">
                  <c:v>0.26343453459696131</c:v>
                </c:pt>
                <c:pt idx="18">
                  <c:v>0</c:v>
                </c:pt>
                <c:pt idx="19">
                  <c:v>0.93061024795675418</c:v>
                </c:pt>
                <c:pt idx="21">
                  <c:v>0.68358879370141812</c:v>
                </c:pt>
                <c:pt idx="22">
                  <c:v>0.17169437412650496</c:v>
                </c:pt>
                <c:pt idx="23">
                  <c:v>0.14616293224371305</c:v>
                </c:pt>
                <c:pt idx="24">
                  <c:v>0.67627103821684686</c:v>
                </c:pt>
                <c:pt idx="25">
                  <c:v>0.12622934161066582</c:v>
                </c:pt>
                <c:pt idx="26">
                  <c:v>6.2708089901074959E-2</c:v>
                </c:pt>
                <c:pt idx="27">
                  <c:v>1.4233496276193647</c:v>
                </c:pt>
              </c:numCache>
            </c:numRef>
          </c:yVal>
          <c:smooth val="0"/>
          <c:extLst>
            <c:ext xmlns:c15="http://schemas.microsoft.com/office/drawing/2012/chart" uri="{02D57815-91ED-43cb-92C2-25804820EDAC}">
              <c15:datalabelsRange>
                <c15:f>Sheet1!$O$6:$O$34</c15:f>
                <c15:dlblRangeCache>
                  <c:ptCount val="29"/>
                  <c:pt idx="0">
                    <c:v>Austria</c:v>
                  </c:pt>
                  <c:pt idx="1">
                    <c:v>Belgium</c:v>
                  </c:pt>
                  <c:pt idx="2">
                    <c:v>Bulgaria</c:v>
                  </c:pt>
                  <c:pt idx="3">
                    <c:v>Croatia</c:v>
                  </c:pt>
                  <c:pt idx="4">
                    <c:v>Cyprus</c:v>
                  </c:pt>
                  <c:pt idx="5">
                    <c:v>Czechia</c:v>
                  </c:pt>
                  <c:pt idx="6">
                    <c:v>Denmark</c:v>
                  </c:pt>
                  <c:pt idx="7">
                    <c:v>Estonia</c:v>
                  </c:pt>
                  <c:pt idx="8">
                    <c:v>Finland</c:v>
                  </c:pt>
                  <c:pt idx="9">
                    <c:v>France</c:v>
                  </c:pt>
                  <c:pt idx="10">
                    <c:v>Germany</c:v>
                  </c:pt>
                  <c:pt idx="11">
                    <c:v>Greece</c:v>
                  </c:pt>
                  <c:pt idx="12">
                    <c:v>Hungary</c:v>
                  </c:pt>
                  <c:pt idx="13">
                    <c:v>Ireland</c:v>
                  </c:pt>
                  <c:pt idx="14">
                    <c:v>Italy</c:v>
                  </c:pt>
                  <c:pt idx="15">
                    <c:v>Latvia</c:v>
                  </c:pt>
                  <c:pt idx="16">
                    <c:v>Lithuania</c:v>
                  </c:pt>
                  <c:pt idx="17">
                    <c:v>Luxembourg</c:v>
                  </c:pt>
                  <c:pt idx="18">
                    <c:v>Malta</c:v>
                  </c:pt>
                  <c:pt idx="19">
                    <c:v>Netherlands</c:v>
                  </c:pt>
                  <c:pt idx="21">
                    <c:v>Poland</c:v>
                  </c:pt>
                  <c:pt idx="22">
                    <c:v>Portugal</c:v>
                  </c:pt>
                  <c:pt idx="23">
                    <c:v>Romania</c:v>
                  </c:pt>
                  <c:pt idx="24">
                    <c:v>Slovakia</c:v>
                  </c:pt>
                  <c:pt idx="25">
                    <c:v>Slovenia</c:v>
                  </c:pt>
                  <c:pt idx="26">
                    <c:v>Spain</c:v>
                  </c:pt>
                  <c:pt idx="27">
                    <c:v>Sweden</c:v>
                  </c:pt>
                </c15:dlblRangeCache>
              </c15:datalabelsRange>
            </c:ext>
            <c:ext xmlns:c16="http://schemas.microsoft.com/office/drawing/2014/chart" uri="{C3380CC4-5D6E-409C-BE32-E72D297353CC}">
              <c16:uniqueId val="{00000000-594B-45D0-B469-4EE05029D0A1}"/>
            </c:ext>
          </c:extLst>
        </c:ser>
        <c:ser>
          <c:idx val="1"/>
          <c:order val="1"/>
          <c:spPr>
            <a:ln w="25400" cap="rnd">
              <a:noFill/>
              <a:round/>
            </a:ln>
            <a:effectLst/>
          </c:spPr>
          <c:marker>
            <c:symbol val="circle"/>
            <c:size val="10"/>
            <c:spPr>
              <a:solidFill>
                <a:srgbClr val="FFC000"/>
              </a:solidFill>
              <a:ln w="9525">
                <a:solidFill>
                  <a:schemeClr val="accent1"/>
                </a:solidFill>
              </a:ln>
              <a:effectLst/>
            </c:spPr>
          </c:marker>
          <c:dLbls>
            <c:dLbl>
              <c:idx val="0"/>
              <c:layout>
                <c:manualLayout>
                  <c:x val="-9.1512197933925801E-2"/>
                  <c:y val="-8.5751626925912039E-2"/>
                </c:manualLayout>
              </c:layout>
              <c:tx>
                <c:rich>
                  <a:bodyPr/>
                  <a:lstStyle/>
                  <a:p>
                    <a:fld id="{9274B9AC-1216-43E7-9971-9A9982901D30}"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F-594B-45D0-B469-4EE05029D0A1}"/>
                </c:ext>
              </c:extLst>
            </c:dLbl>
            <c:dLbl>
              <c:idx val="1"/>
              <c:layout>
                <c:manualLayout>
                  <c:x val="-7.3756099827343394E-2"/>
                  <c:y val="-0.20496730338388741"/>
                </c:manualLayout>
              </c:layout>
              <c:tx>
                <c:rich>
                  <a:bodyPr/>
                  <a:lstStyle/>
                  <a:p>
                    <a:fld id="{D2413489-B420-4076-8F8A-0D14D903F4FB}"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0-594B-45D0-B469-4EE05029D0A1}"/>
                </c:ext>
              </c:extLst>
            </c:dLbl>
            <c:dLbl>
              <c:idx val="2"/>
              <c:layout>
                <c:manualLayout>
                  <c:x val="-9.424390533493851E-2"/>
                  <c:y val="-0.1924182848093636"/>
                </c:manualLayout>
              </c:layout>
              <c:tx>
                <c:rich>
                  <a:bodyPr rot="0" spcFirstLastPara="1" vertOverflow="ellipsis" vert="horz" wrap="square" lIns="38100" tIns="19050" rIns="38100" bIns="19050" anchor="ctr" anchorCtr="1">
                    <a:noAutofit/>
                  </a:bodyPr>
                  <a:lstStyle/>
                  <a:p>
                    <a:pPr>
                      <a:defRPr sz="900" b="1" i="0" u="none" strike="noStrike" kern="1200" baseline="0">
                        <a:solidFill>
                          <a:schemeClr val="tx1">
                            <a:lumMod val="75000"/>
                            <a:lumOff val="25000"/>
                          </a:schemeClr>
                        </a:solidFill>
                        <a:latin typeface="+mn-lt"/>
                        <a:ea typeface="+mn-ea"/>
                        <a:cs typeface="+mn-cs"/>
                      </a:defRPr>
                    </a:pPr>
                    <a:fld id="{85347313-8F4A-45F6-B62A-E66054DAC64E}" type="CELLRANGE">
                      <a:rPr lang="en-US"/>
                      <a:pPr>
                        <a:defRPr b="1"/>
                      </a:pPr>
                      <a:t>[CELLRANGE]</a:t>
                    </a:fld>
                    <a:endParaRPr lang="LID4096"/>
                  </a:p>
                </c:rich>
              </c:tx>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chemeClr val="tx1">
                          <a:lumMod val="75000"/>
                          <a:lumOff val="25000"/>
                        </a:schemeClr>
                      </a:solidFill>
                      <a:latin typeface="+mn-lt"/>
                      <a:ea typeface="+mn-ea"/>
                      <a:cs typeface="+mn-cs"/>
                    </a:defRPr>
                  </a:pPr>
                  <a:endParaRPr lang="LID4096"/>
                </a:p>
              </c:txPr>
              <c:showLegendKey val="0"/>
              <c:showVal val="0"/>
              <c:showCatName val="0"/>
              <c:showSerName val="0"/>
              <c:showPercent val="0"/>
              <c:showBubbleSize val="0"/>
              <c:extLst>
                <c:ext xmlns:c15="http://schemas.microsoft.com/office/drawing/2012/chart" uri="{CE6537A1-D6FC-4f65-9D91-7224C49458BB}">
                  <c15:layout>
                    <c:manualLayout>
                      <c:w val="4.6309323489435714E-2"/>
                      <c:h val="0.14009941721172006"/>
                    </c:manualLayout>
                  </c15:layout>
                  <c15:dlblFieldTable/>
                  <c15:showDataLabelsRange val="1"/>
                </c:ext>
                <c:ext xmlns:c16="http://schemas.microsoft.com/office/drawing/2014/chart" uri="{C3380CC4-5D6E-409C-BE32-E72D297353CC}">
                  <c16:uniqueId val="{00000021-594B-45D0-B469-4EE05029D0A1}"/>
                </c:ext>
              </c:extLst>
            </c:dLbl>
            <c:dLbl>
              <c:idx val="3"/>
              <c:layout>
                <c:manualLayout>
                  <c:x val="-0.103804881238483"/>
                  <c:y val="-0.14640521670277665"/>
                </c:manualLayout>
              </c:layout>
              <c:tx>
                <c:rich>
                  <a:bodyPr/>
                  <a:lstStyle/>
                  <a:p>
                    <a:fld id="{6DC13F7A-DC43-4554-BE93-AC70A1015AEF}"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2-594B-45D0-B469-4EE05029D0A1}"/>
                </c:ext>
              </c:extLst>
            </c:dLbl>
            <c:dLbl>
              <c:idx val="4"/>
              <c:layout>
                <c:manualLayout>
                  <c:x val="-6.9658538725824115E-2"/>
                  <c:y val="-0.17150325385182408"/>
                </c:manualLayout>
              </c:layout>
              <c:tx>
                <c:rich>
                  <a:bodyPr/>
                  <a:lstStyle/>
                  <a:p>
                    <a:fld id="{7717579B-C234-4FC2-ABDD-F464E48B7ADF}"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3-594B-45D0-B469-4EE05029D0A1}"/>
                </c:ext>
              </c:extLst>
            </c:dLbl>
            <c:dLbl>
              <c:idx val="5"/>
              <c:layout>
                <c:manualLayout>
                  <c:x val="-7.9219514629368604E-2"/>
                  <c:y val="-0.21124181267114925"/>
                </c:manualLayout>
              </c:layout>
              <c:tx>
                <c:rich>
                  <a:bodyPr/>
                  <a:lstStyle/>
                  <a:p>
                    <a:fld id="{4E2D455E-3F53-48C8-99CC-7C4A425C3EBD}"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4-594B-45D0-B469-4EE05029D0A1}"/>
                </c:ext>
              </c:extLst>
            </c:dLbl>
            <c:dLbl>
              <c:idx val="6"/>
              <c:layout>
                <c:manualLayout>
                  <c:x val="4.3707318416203268E-2"/>
                  <c:y val="-9.2026136213173904E-2"/>
                </c:manualLayout>
              </c:layout>
              <c:tx>
                <c:rich>
                  <a:bodyPr/>
                  <a:lstStyle/>
                  <a:p>
                    <a:fld id="{6F1460C6-7B8E-44D4-8CE7-9DDF31FA2734}"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5-594B-45D0-B469-4EE05029D0A1}"/>
                </c:ext>
              </c:extLst>
            </c:dLbl>
            <c:dLbl>
              <c:idx val="7"/>
              <c:tx>
                <c:rich>
                  <a:bodyPr/>
                  <a:lstStyle/>
                  <a:p>
                    <a:fld id="{66A448A9-52E9-4319-AE79-F4AB7D16B9A5}"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6-594B-45D0-B469-4EE05029D0A1}"/>
                </c:ext>
              </c:extLst>
            </c:dLbl>
            <c:dLbl>
              <c:idx val="8"/>
              <c:layout>
                <c:manualLayout>
                  <c:x val="-5.0536586918735048E-2"/>
                  <c:y val="-0.21542481886265716"/>
                </c:manualLayout>
              </c:layout>
              <c:tx>
                <c:rich>
                  <a:bodyPr/>
                  <a:lstStyle/>
                  <a:p>
                    <a:fld id="{76ED2165-236B-4407-89E1-774A9C242C62}"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7-594B-45D0-B469-4EE05029D0A1}"/>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LID4096"/>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Sheet1!$Q$6:$Q$14</c:f>
              <c:numCache>
                <c:formatCode>General</c:formatCode>
                <c:ptCount val="9"/>
                <c:pt idx="0">
                  <c:v>4000</c:v>
                </c:pt>
                <c:pt idx="1">
                  <c:v>4000</c:v>
                </c:pt>
                <c:pt idx="2">
                  <c:v>4000</c:v>
                </c:pt>
                <c:pt idx="3">
                  <c:v>4000</c:v>
                </c:pt>
                <c:pt idx="4">
                  <c:v>4000</c:v>
                </c:pt>
                <c:pt idx="5">
                  <c:v>4000</c:v>
                </c:pt>
                <c:pt idx="6">
                  <c:v>2288</c:v>
                </c:pt>
                <c:pt idx="7">
                  <c:v>1795</c:v>
                </c:pt>
                <c:pt idx="8">
                  <c:v>4000</c:v>
                </c:pt>
              </c:numCache>
            </c:numRef>
          </c:xVal>
          <c:yVal>
            <c:numRef>
              <c:f>Sheet1!$V$6:$V$14</c:f>
              <c:numCache>
                <c:formatCode>General</c:formatCode>
                <c:ptCount val="9"/>
                <c:pt idx="0">
                  <c:v>6.2968468576505801E-2</c:v>
                </c:pt>
                <c:pt idx="1">
                  <c:v>0.25104733901260134</c:v>
                </c:pt>
                <c:pt idx="2">
                  <c:v>0.17124358077876861</c:v>
                </c:pt>
                <c:pt idx="3">
                  <c:v>1.4559729438892617E-3</c:v>
                </c:pt>
                <c:pt idx="4">
                  <c:v>1.2977740930878527E-2</c:v>
                </c:pt>
                <c:pt idx="5">
                  <c:v>9.1294582528898317E-4</c:v>
                </c:pt>
                <c:pt idx="6">
                  <c:v>0</c:v>
                </c:pt>
                <c:pt idx="7">
                  <c:v>9.2179399601304748E-3</c:v>
                </c:pt>
                <c:pt idx="8">
                  <c:v>0.3158669525252325</c:v>
                </c:pt>
              </c:numCache>
            </c:numRef>
          </c:yVal>
          <c:smooth val="0"/>
          <c:extLst>
            <c:ext xmlns:c15="http://schemas.microsoft.com/office/drawing/2012/chart" uri="{02D57815-91ED-43cb-92C2-25804820EDAC}">
              <c15:datalabelsRange>
                <c15:f>Sheet1!$S$6:$S$14</c15:f>
                <c15:dlblRangeCache>
                  <c:ptCount val="9"/>
                  <c:pt idx="0">
                    <c:v>Australia</c:v>
                  </c:pt>
                  <c:pt idx="1">
                    <c:v>Canada</c:v>
                  </c:pt>
                  <c:pt idx="2">
                    <c:v>Iceland</c:v>
                  </c:pt>
                  <c:pt idx="3">
                    <c:v>Japan</c:v>
                  </c:pt>
                  <c:pt idx="4">
                    <c:v>New Zealand</c:v>
                  </c:pt>
                  <c:pt idx="5">
                    <c:v>South Korea</c:v>
                  </c:pt>
                  <c:pt idx="6">
                    <c:v>Switzerland</c:v>
                  </c:pt>
                  <c:pt idx="7">
                    <c:v>Turkiye</c:v>
                  </c:pt>
                  <c:pt idx="8">
                    <c:v>United States</c:v>
                  </c:pt>
                </c15:dlblRangeCache>
              </c15:datalabelsRange>
            </c:ext>
            <c:ext xmlns:c16="http://schemas.microsoft.com/office/drawing/2014/chart" uri="{C3380CC4-5D6E-409C-BE32-E72D297353CC}">
              <c16:uniqueId val="{0000001E-594B-45D0-B469-4EE05029D0A1}"/>
            </c:ext>
          </c:extLst>
        </c:ser>
        <c:ser>
          <c:idx val="2"/>
          <c:order val="2"/>
          <c:spPr>
            <a:ln w="25400" cap="rnd">
              <a:noFill/>
              <a:round/>
            </a:ln>
            <a:effectLst/>
          </c:spPr>
          <c:marker>
            <c:symbol val="circle"/>
            <c:size val="12"/>
            <c:spPr>
              <a:solidFill>
                <a:schemeClr val="accent1">
                  <a:lumMod val="60000"/>
                  <a:lumOff val="40000"/>
                </a:schemeClr>
              </a:solidFill>
              <a:ln w="9525">
                <a:solidFill>
                  <a:schemeClr val="accent3"/>
                </a:solidFill>
              </a:ln>
              <a:effectLst/>
            </c:spPr>
          </c:marker>
          <c:dLbls>
            <c:dLbl>
              <c:idx val="0"/>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C-594B-45D0-B469-4EE05029D0A1}"/>
                </c:ext>
              </c:extLst>
            </c:dLbl>
            <c:dLbl>
              <c:idx val="1"/>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D-594B-45D0-B469-4EE05029D0A1}"/>
                </c:ext>
              </c:extLst>
            </c:dLbl>
            <c:dLbl>
              <c:idx val="2"/>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E-594B-45D0-B469-4EE05029D0A1}"/>
                </c:ext>
              </c:extLst>
            </c:dLbl>
            <c:dLbl>
              <c:idx val="3"/>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F-594B-45D0-B469-4EE05029D0A1}"/>
                </c:ext>
              </c:extLst>
            </c:dLbl>
            <c:dLbl>
              <c:idx val="4"/>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0-594B-45D0-B469-4EE05029D0A1}"/>
                </c:ext>
              </c:extLst>
            </c:dLbl>
            <c:dLbl>
              <c:idx val="5"/>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1-594B-45D0-B469-4EE05029D0A1}"/>
                </c:ext>
              </c:extLst>
            </c:dLbl>
            <c:dLbl>
              <c:idx val="6"/>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2-594B-45D0-B469-4EE05029D0A1}"/>
                </c:ext>
              </c:extLst>
            </c:dLbl>
            <c:dLbl>
              <c:idx val="7"/>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3-594B-45D0-B469-4EE05029D0A1}"/>
                </c:ext>
              </c:extLst>
            </c:dLbl>
            <c:dLbl>
              <c:idx val="8"/>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4-594B-45D0-B469-4EE05029D0A1}"/>
                </c:ext>
              </c:extLst>
            </c:dLbl>
            <c:dLbl>
              <c:idx val="9"/>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5-594B-45D0-B469-4EE05029D0A1}"/>
                </c:ext>
              </c:extLst>
            </c:dLbl>
            <c:dLbl>
              <c:idx val="10"/>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6-594B-45D0-B469-4EE05029D0A1}"/>
                </c:ext>
              </c:extLst>
            </c:dLbl>
            <c:dLbl>
              <c:idx val="11"/>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7-594B-45D0-B469-4EE05029D0A1}"/>
                </c:ext>
              </c:extLst>
            </c:dLbl>
            <c:dLbl>
              <c:idx val="12"/>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8-594B-45D0-B469-4EE05029D0A1}"/>
                </c:ext>
              </c:extLst>
            </c:dLbl>
            <c:dLbl>
              <c:idx val="13"/>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9-594B-45D0-B469-4EE05029D0A1}"/>
                </c:ext>
              </c:extLst>
            </c:dLbl>
            <c:dLbl>
              <c:idx val="14"/>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A-594B-45D0-B469-4EE05029D0A1}"/>
                </c:ext>
              </c:extLst>
            </c:dLbl>
            <c:dLbl>
              <c:idx val="15"/>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B-594B-45D0-B469-4EE05029D0A1}"/>
                </c:ext>
              </c:extLst>
            </c:dLbl>
            <c:dLbl>
              <c:idx val="16"/>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C-594B-45D0-B469-4EE05029D0A1}"/>
                </c:ext>
              </c:extLst>
            </c:dLbl>
            <c:dLbl>
              <c:idx val="17"/>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D-594B-45D0-B469-4EE05029D0A1}"/>
                </c:ext>
              </c:extLst>
            </c:dLbl>
            <c:dLbl>
              <c:idx val="18"/>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E-594B-45D0-B469-4EE05029D0A1}"/>
                </c:ext>
              </c:extLst>
            </c:dLbl>
            <c:dLbl>
              <c:idx val="19"/>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F-594B-45D0-B469-4EE05029D0A1}"/>
                </c:ext>
              </c:extLst>
            </c:dLbl>
            <c:dLbl>
              <c:idx val="20"/>
              <c:tx>
                <c:rich>
                  <a:bodyPr/>
                  <a:lstStyle/>
                  <a:p>
                    <a:fld id="{0313E8B2-17CC-4809-8413-28508FC1E787}"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B-594B-45D0-B469-4EE05029D0A1}"/>
                </c:ext>
              </c:extLst>
            </c:dLbl>
            <c:dLbl>
              <c:idx val="21"/>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40-594B-45D0-B469-4EE05029D0A1}"/>
                </c:ext>
              </c:extLst>
            </c:dLbl>
            <c:dLbl>
              <c:idx val="22"/>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41-594B-45D0-B469-4EE05029D0A1}"/>
                </c:ext>
              </c:extLst>
            </c:dLbl>
            <c:dLbl>
              <c:idx val="23"/>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42-594B-45D0-B469-4EE05029D0A1}"/>
                </c:ext>
              </c:extLst>
            </c:dLbl>
            <c:dLbl>
              <c:idx val="24"/>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43-594B-45D0-B469-4EE05029D0A1}"/>
                </c:ext>
              </c:extLst>
            </c:dLbl>
            <c:dLbl>
              <c:idx val="25"/>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44-594B-45D0-B469-4EE05029D0A1}"/>
                </c:ext>
              </c:extLst>
            </c:dLbl>
            <c:dLbl>
              <c:idx val="26"/>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45-594B-45D0-B469-4EE05029D0A1}"/>
                </c:ext>
              </c:extLst>
            </c:dLbl>
            <c:dLbl>
              <c:idx val="27"/>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46-594B-45D0-B469-4EE05029D0A1}"/>
                </c:ext>
              </c:extLst>
            </c:dLbl>
            <c:dLbl>
              <c:idx val="28"/>
              <c:tx>
                <c:rich>
                  <a:bodyPr/>
                  <a:lstStyle/>
                  <a:p>
                    <a:fld id="{DFFE2BC3-71B0-4EC3-B36C-64A91798F277}"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A-594B-45D0-B469-4EE05029D0A1}"/>
                </c:ext>
              </c:extLst>
            </c:dLbl>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latin typeface="+mn-lt"/>
                    <a:ea typeface="+mn-ea"/>
                    <a:cs typeface="+mn-cs"/>
                  </a:defRPr>
                </a:pPr>
                <a:endParaRPr lang="LID4096"/>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Sheet1!$J$6:$J$34</c:f>
              <c:numCache>
                <c:formatCode>General</c:formatCode>
                <c:ptCount val="29"/>
                <c:pt idx="0">
                  <c:v>1670</c:v>
                </c:pt>
                <c:pt idx="1">
                  <c:v>2253</c:v>
                </c:pt>
                <c:pt idx="2">
                  <c:v>1777</c:v>
                </c:pt>
                <c:pt idx="3">
                  <c:v>1867</c:v>
                </c:pt>
                <c:pt idx="4">
                  <c:v>2311</c:v>
                </c:pt>
                <c:pt idx="5">
                  <c:v>1668</c:v>
                </c:pt>
                <c:pt idx="6">
                  <c:v>1561</c:v>
                </c:pt>
                <c:pt idx="7">
                  <c:v>868</c:v>
                </c:pt>
                <c:pt idx="8">
                  <c:v>893</c:v>
                </c:pt>
                <c:pt idx="9">
                  <c:v>2486</c:v>
                </c:pt>
                <c:pt idx="10">
                  <c:v>1608</c:v>
                </c:pt>
                <c:pt idx="11">
                  <c:v>2231</c:v>
                </c:pt>
                <c:pt idx="12">
                  <c:v>1569</c:v>
                </c:pt>
                <c:pt idx="13">
                  <c:v>2795</c:v>
                </c:pt>
                <c:pt idx="14">
                  <c:v>2375</c:v>
                </c:pt>
                <c:pt idx="15">
                  <c:v>842</c:v>
                </c:pt>
                <c:pt idx="16">
                  <c:v>790</c:v>
                </c:pt>
                <c:pt idx="17">
                  <c:v>2208</c:v>
                </c:pt>
                <c:pt idx="18">
                  <c:v>2814</c:v>
                </c:pt>
                <c:pt idx="19">
                  <c:v>2198</c:v>
                </c:pt>
                <c:pt idx="20">
                  <c:v>1644</c:v>
                </c:pt>
                <c:pt idx="21">
                  <c:v>1147</c:v>
                </c:pt>
                <c:pt idx="22">
                  <c:v>3906</c:v>
                </c:pt>
                <c:pt idx="23">
                  <c:v>1498</c:v>
                </c:pt>
                <c:pt idx="24">
                  <c:v>1631</c:v>
                </c:pt>
                <c:pt idx="25">
                  <c:v>1932</c:v>
                </c:pt>
                <c:pt idx="26">
                  <c:v>3440</c:v>
                </c:pt>
                <c:pt idx="27">
                  <c:v>1228</c:v>
                </c:pt>
                <c:pt idx="28">
                  <c:v>2503</c:v>
                </c:pt>
              </c:numCache>
            </c:numRef>
          </c:xVal>
          <c:yVal>
            <c:numRef>
              <c:f>Sheet1!$P$6:$P$34</c:f>
              <c:numCache>
                <c:formatCode>General</c:formatCode>
                <c:ptCount val="29"/>
                <c:pt idx="20">
                  <c:v>1.0045493267252803</c:v>
                </c:pt>
                <c:pt idx="28">
                  <c:v>0.50186045725271067</c:v>
                </c:pt>
              </c:numCache>
            </c:numRef>
          </c:yVal>
          <c:smooth val="0"/>
          <c:extLst>
            <c:ext xmlns:c15="http://schemas.microsoft.com/office/drawing/2012/chart" uri="{02D57815-91ED-43cb-92C2-25804820EDAC}">
              <c15:datalabelsRange>
                <c15:f>Sheet1!$Q$6:$Q$34</c15:f>
                <c15:dlblRangeCache>
                  <c:ptCount val="29"/>
                  <c:pt idx="0">
                    <c:v>4000</c:v>
                  </c:pt>
                  <c:pt idx="1">
                    <c:v>4000</c:v>
                  </c:pt>
                  <c:pt idx="2">
                    <c:v>4000</c:v>
                  </c:pt>
                  <c:pt idx="3">
                    <c:v>4000</c:v>
                  </c:pt>
                  <c:pt idx="4">
                    <c:v>4000</c:v>
                  </c:pt>
                  <c:pt idx="5">
                    <c:v>4000</c:v>
                  </c:pt>
                  <c:pt idx="6">
                    <c:v>2288</c:v>
                  </c:pt>
                  <c:pt idx="7">
                    <c:v>1795</c:v>
                  </c:pt>
                  <c:pt idx="8">
                    <c:v>4000</c:v>
                  </c:pt>
                  <c:pt idx="20">
                    <c:v>Norway</c:v>
                  </c:pt>
                  <c:pt idx="28">
                    <c:v>United Kingdom</c:v>
                  </c:pt>
                </c15:dlblRangeCache>
              </c15:datalabelsRange>
            </c:ext>
            <c:ext xmlns:c16="http://schemas.microsoft.com/office/drawing/2014/chart" uri="{C3380CC4-5D6E-409C-BE32-E72D297353CC}">
              <c16:uniqueId val="{00000029-594B-45D0-B469-4EE05029D0A1}"/>
            </c:ext>
          </c:extLst>
        </c:ser>
        <c:dLbls>
          <c:showLegendKey val="0"/>
          <c:showVal val="0"/>
          <c:showCatName val="0"/>
          <c:showSerName val="0"/>
          <c:showPercent val="0"/>
          <c:showBubbleSize val="0"/>
        </c:dLbls>
        <c:axId val="465208575"/>
        <c:axId val="465219615"/>
      </c:scatterChart>
      <c:valAx>
        <c:axId val="465208575"/>
        <c:scaling>
          <c:orientation val="minMax"/>
          <c:max val="4000"/>
          <c:min val="5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GB" sz="1400" b="1"/>
                  <a:t>Distance</a:t>
                </a:r>
                <a:r>
                  <a:rPr lang="en-GB" sz="1400" b="1" baseline="0"/>
                  <a:t> From National Capital to Moscow, Kilometers</a:t>
                </a:r>
                <a:endParaRPr lang="en-GB" sz="1400" b="1"/>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GB"/>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LID4096"/>
          </a:p>
        </c:txPr>
        <c:crossAx val="465219615"/>
        <c:crosses val="autoZero"/>
        <c:crossBetween val="midCat"/>
      </c:valAx>
      <c:valAx>
        <c:axId val="465219615"/>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baseline="0">
                    <a:solidFill>
                      <a:sysClr val="windowText" lastClr="000000">
                        <a:lumMod val="65000"/>
                        <a:lumOff val="35000"/>
                      </a:sysClr>
                    </a:solidFill>
                    <a:latin typeface="+mn-lt"/>
                    <a:ea typeface="+mn-ea"/>
                    <a:cs typeface="+mn-cs"/>
                  </a:defRPr>
                </a:pPr>
                <a:r>
                  <a:rPr lang="en-GB" sz="1400" b="1" i="0" u="none" strike="noStrike" kern="1200" spc="0" baseline="0">
                    <a:solidFill>
                      <a:sysClr val="windowText" lastClr="000000">
                        <a:lumMod val="65000"/>
                        <a:lumOff val="35000"/>
                      </a:sysClr>
                    </a:solidFill>
                  </a:rPr>
                  <a:t>Bilateral Military Aid to Ukraine Allocated Between Jan 2022 and Oct 2025, Percent of National GDP </a:t>
                </a:r>
              </a:p>
              <a:p>
                <a:pPr marL="0" marR="0" lvl="0" indent="0" algn="ctr" defTabSz="914400" rtl="0" eaLnBrk="1" fontAlgn="auto" latinLnBrk="0" hangingPunct="1">
                  <a:lnSpc>
                    <a:spcPct val="100000"/>
                  </a:lnSpc>
                  <a:spcBef>
                    <a:spcPts val="0"/>
                  </a:spcBef>
                  <a:spcAft>
                    <a:spcPts val="0"/>
                  </a:spcAft>
                  <a:buClrTx/>
                  <a:buSzTx/>
                  <a:buFontTx/>
                  <a:buNone/>
                  <a:tabLst/>
                  <a:defRPr sz="1400">
                    <a:solidFill>
                      <a:sysClr val="windowText" lastClr="000000">
                        <a:lumMod val="65000"/>
                        <a:lumOff val="35000"/>
                      </a:sysClr>
                    </a:solidFill>
                  </a:defRPr>
                </a:pPr>
                <a:endParaRPr lang="en-GB" sz="1400"/>
              </a:p>
            </c:rich>
          </c:tx>
          <c:overlay val="0"/>
          <c:spPr>
            <a:noFill/>
            <a:ln>
              <a:noFill/>
            </a:ln>
            <a:effectLst/>
          </c:spPr>
          <c:txPr>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baseline="0">
                  <a:solidFill>
                    <a:sysClr val="windowText" lastClr="000000">
                      <a:lumMod val="65000"/>
                      <a:lumOff val="35000"/>
                    </a:sysClr>
                  </a:solidFill>
                  <a:latin typeface="+mn-lt"/>
                  <a:ea typeface="+mn-ea"/>
                  <a:cs typeface="+mn-cs"/>
                </a:defRPr>
              </a:pPr>
              <a:endParaRPr lang="LID4096"/>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LID4096"/>
          </a:p>
        </c:txPr>
        <c:crossAx val="465208575"/>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Figure</a:t>
            </a:r>
            <a:r>
              <a:rPr lang="en-GB" sz="1600" b="1" baseline="0"/>
              <a:t> 5   Bilateral Military Aid to Ukraine Jan 2022 - Oct 2025 and General Government Gross Debt End-2021</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GB"/>
        </a:p>
      </c:txPr>
    </c:title>
    <c:autoTitleDeleted val="0"/>
    <c:plotArea>
      <c:layout/>
      <c:scatterChart>
        <c:scatterStyle val="lineMarker"/>
        <c:varyColors val="0"/>
        <c:ser>
          <c:idx val="0"/>
          <c:order val="0"/>
          <c:spPr>
            <a:ln w="25400" cap="rnd">
              <a:noFill/>
              <a:round/>
            </a:ln>
            <a:effectLst/>
          </c:spPr>
          <c:marker>
            <c:symbol val="circle"/>
            <c:size val="12"/>
            <c:spPr>
              <a:solidFill>
                <a:srgbClr val="00B050"/>
              </a:solidFill>
              <a:ln w="9525">
                <a:solidFill>
                  <a:schemeClr val="accent1"/>
                </a:solidFill>
              </a:ln>
              <a:effectLst/>
            </c:spPr>
          </c:marker>
          <c:dPt>
            <c:idx val="6"/>
            <c:marker>
              <c:symbol val="circle"/>
              <c:size val="12"/>
              <c:spPr>
                <a:solidFill>
                  <a:srgbClr val="FF0000"/>
                </a:solidFill>
                <a:ln w="9525">
                  <a:solidFill>
                    <a:schemeClr val="accent1"/>
                  </a:solidFill>
                </a:ln>
                <a:effectLst/>
              </c:spPr>
            </c:marker>
            <c:bubble3D val="0"/>
            <c:extLst>
              <c:ext xmlns:c16="http://schemas.microsoft.com/office/drawing/2014/chart" uri="{C3380CC4-5D6E-409C-BE32-E72D297353CC}">
                <c16:uniqueId val="{00000007-9F58-4DB3-BCCD-B797381A5CA4}"/>
              </c:ext>
            </c:extLst>
          </c:dPt>
          <c:dPt>
            <c:idx val="12"/>
            <c:marker>
              <c:symbol val="circle"/>
              <c:size val="12"/>
              <c:spPr>
                <a:solidFill>
                  <a:srgbClr val="FF0000"/>
                </a:solidFill>
                <a:ln w="9525">
                  <a:solidFill>
                    <a:schemeClr val="accent1"/>
                  </a:solidFill>
                </a:ln>
                <a:effectLst/>
              </c:spPr>
            </c:marker>
            <c:bubble3D val="0"/>
            <c:extLst>
              <c:ext xmlns:c16="http://schemas.microsoft.com/office/drawing/2014/chart" uri="{C3380CC4-5D6E-409C-BE32-E72D297353CC}">
                <c16:uniqueId val="{0000000D-9F58-4DB3-BCCD-B797381A5CA4}"/>
              </c:ext>
            </c:extLst>
          </c:dPt>
          <c:dPt>
            <c:idx val="16"/>
            <c:marker>
              <c:symbol val="circle"/>
              <c:size val="12"/>
              <c:spPr>
                <a:solidFill>
                  <a:schemeClr val="tx1"/>
                </a:solidFill>
                <a:ln w="9525">
                  <a:solidFill>
                    <a:schemeClr val="accent1"/>
                  </a:solidFill>
                </a:ln>
                <a:effectLst/>
              </c:spPr>
            </c:marker>
            <c:bubble3D val="0"/>
            <c:extLst>
              <c:ext xmlns:c16="http://schemas.microsoft.com/office/drawing/2014/chart" uri="{C3380CC4-5D6E-409C-BE32-E72D297353CC}">
                <c16:uniqueId val="{00000011-9F58-4DB3-BCCD-B797381A5CA4}"/>
              </c:ext>
            </c:extLst>
          </c:dPt>
          <c:dPt>
            <c:idx val="17"/>
            <c:marker>
              <c:symbol val="circle"/>
              <c:size val="12"/>
              <c:spPr>
                <a:solidFill>
                  <a:srgbClr val="FF0000"/>
                </a:solidFill>
                <a:ln w="9525">
                  <a:solidFill>
                    <a:schemeClr val="accent1"/>
                  </a:solidFill>
                </a:ln>
                <a:effectLst/>
              </c:spPr>
            </c:marker>
            <c:bubble3D val="0"/>
            <c:extLst>
              <c:ext xmlns:c16="http://schemas.microsoft.com/office/drawing/2014/chart" uri="{C3380CC4-5D6E-409C-BE32-E72D297353CC}">
                <c16:uniqueId val="{00000012-9F58-4DB3-BCCD-B797381A5CA4}"/>
              </c:ext>
            </c:extLst>
          </c:dPt>
          <c:dPt>
            <c:idx val="19"/>
            <c:marker>
              <c:symbol val="circle"/>
              <c:size val="12"/>
              <c:spPr>
                <a:solidFill>
                  <a:srgbClr val="FF0000"/>
                </a:solidFill>
                <a:ln w="9525">
                  <a:solidFill>
                    <a:schemeClr val="accent1"/>
                  </a:solidFill>
                </a:ln>
                <a:effectLst/>
              </c:spPr>
            </c:marker>
            <c:bubble3D val="0"/>
            <c:extLst>
              <c:ext xmlns:c16="http://schemas.microsoft.com/office/drawing/2014/chart" uri="{C3380CC4-5D6E-409C-BE32-E72D297353CC}">
                <c16:uniqueId val="{00000014-9F58-4DB3-BCCD-B797381A5CA4}"/>
              </c:ext>
            </c:extLst>
          </c:dPt>
          <c:dLbls>
            <c:dLbl>
              <c:idx val="0"/>
              <c:tx>
                <c:rich>
                  <a:bodyPr/>
                  <a:lstStyle/>
                  <a:p>
                    <a:fld id="{0815B05B-9455-468A-A28E-F409BE99F6C8}"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9F58-4DB3-BCCD-B797381A5CA4}"/>
                </c:ext>
              </c:extLst>
            </c:dLbl>
            <c:dLbl>
              <c:idx val="1"/>
              <c:tx>
                <c:rich>
                  <a:bodyPr/>
                  <a:lstStyle/>
                  <a:p>
                    <a:fld id="{337D3A73-BA70-437E-8104-BAD7D8D415F2}"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9F58-4DB3-BCCD-B797381A5CA4}"/>
                </c:ext>
              </c:extLst>
            </c:dLbl>
            <c:dLbl>
              <c:idx val="2"/>
              <c:layout>
                <c:manualLayout>
                  <c:x val="-1.2279412388756098E-2"/>
                  <c:y val="-5.6397748037427448E-2"/>
                </c:manualLayout>
              </c:layout>
              <c:tx>
                <c:rich>
                  <a:bodyPr/>
                  <a:lstStyle/>
                  <a:p>
                    <a:fld id="{2ABD6DBA-99E1-42CF-B992-F54B022B490D}"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9F58-4DB3-BCCD-B797381A5CA4}"/>
                </c:ext>
              </c:extLst>
            </c:dLbl>
            <c:dLbl>
              <c:idx val="3"/>
              <c:tx>
                <c:rich>
                  <a:bodyPr/>
                  <a:lstStyle/>
                  <a:p>
                    <a:fld id="{A734381E-D9EB-402C-9BA4-88740E39424B}"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9F58-4DB3-BCCD-B797381A5CA4}"/>
                </c:ext>
              </c:extLst>
            </c:dLbl>
            <c:dLbl>
              <c:idx val="4"/>
              <c:layout>
                <c:manualLayout>
                  <c:x val="-1.3658537005063554E-3"/>
                  <c:y val="-3.3464049532063236E-2"/>
                </c:manualLayout>
              </c:layout>
              <c:tx>
                <c:rich>
                  <a:bodyPr/>
                  <a:lstStyle/>
                  <a:p>
                    <a:fld id="{D8990F9D-2EFF-4528-B3A3-B23F60E22712}"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5-9F58-4DB3-BCCD-B797381A5CA4}"/>
                </c:ext>
              </c:extLst>
            </c:dLbl>
            <c:dLbl>
              <c:idx val="5"/>
              <c:tx>
                <c:rich>
                  <a:bodyPr/>
                  <a:lstStyle/>
                  <a:p>
                    <a:fld id="{D312A1BF-2AFE-449B-878E-DA51B3D0FEDE}"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9F58-4DB3-BCCD-B797381A5CA4}"/>
                </c:ext>
              </c:extLst>
            </c:dLbl>
            <c:dLbl>
              <c:idx val="6"/>
              <c:tx>
                <c:rich>
                  <a:bodyPr/>
                  <a:lstStyle/>
                  <a:p>
                    <a:fld id="{AD943B62-78F7-4867-906D-7DE85346B14A}"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9F58-4DB3-BCCD-B797381A5CA4}"/>
                </c:ext>
              </c:extLst>
            </c:dLbl>
            <c:dLbl>
              <c:idx val="7"/>
              <c:layout>
                <c:manualLayout>
                  <c:x val="-7.3676474332536587E-2"/>
                  <c:y val="-5.6397748037427448E-2"/>
                </c:manualLayout>
              </c:layout>
              <c:tx>
                <c:rich>
                  <a:bodyPr/>
                  <a:lstStyle/>
                  <a:p>
                    <a:fld id="{C881E40B-C167-4007-B101-99027DB23BBC}"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8-9F58-4DB3-BCCD-B797381A5CA4}"/>
                </c:ext>
              </c:extLst>
            </c:dLbl>
            <c:dLbl>
              <c:idx val="8"/>
              <c:tx>
                <c:rich>
                  <a:bodyPr/>
                  <a:lstStyle/>
                  <a:p>
                    <a:fld id="{5E18A873-72CD-4AB7-A47B-D1A97AA3F6D8}"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9F58-4DB3-BCCD-B797381A5CA4}"/>
                </c:ext>
              </c:extLst>
            </c:dLbl>
            <c:dLbl>
              <c:idx val="9"/>
              <c:tx>
                <c:rich>
                  <a:bodyPr/>
                  <a:lstStyle/>
                  <a:p>
                    <a:fld id="{7374E902-B465-496A-B70B-622C2702C1C5}"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9F58-4DB3-BCCD-B797381A5CA4}"/>
                </c:ext>
              </c:extLst>
            </c:dLbl>
            <c:dLbl>
              <c:idx val="10"/>
              <c:tx>
                <c:rich>
                  <a:bodyPr/>
                  <a:lstStyle/>
                  <a:p>
                    <a:fld id="{0CAEDB24-423A-4449-B663-3F3F58CC0D33}"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9F58-4DB3-BCCD-B797381A5CA4}"/>
                </c:ext>
              </c:extLst>
            </c:dLbl>
            <c:dLbl>
              <c:idx val="11"/>
              <c:tx>
                <c:rich>
                  <a:bodyPr/>
                  <a:lstStyle/>
                  <a:p>
                    <a:fld id="{5BCB3A7D-3D35-4E0D-B9C8-718C067CC75D}"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9F58-4DB3-BCCD-B797381A5CA4}"/>
                </c:ext>
              </c:extLst>
            </c:dLbl>
            <c:dLbl>
              <c:idx val="12"/>
              <c:tx>
                <c:rich>
                  <a:bodyPr/>
                  <a:lstStyle/>
                  <a:p>
                    <a:fld id="{2D0DF89D-7355-4E3F-AA01-08F3D5343907}"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D-9F58-4DB3-BCCD-B797381A5CA4}"/>
                </c:ext>
              </c:extLst>
            </c:dLbl>
            <c:dLbl>
              <c:idx val="13"/>
              <c:tx>
                <c:rich>
                  <a:bodyPr/>
                  <a:lstStyle/>
                  <a:p>
                    <a:fld id="{29BB5A97-C620-4159-B540-B634EC1A38FF}"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9F58-4DB3-BCCD-B797381A5CA4}"/>
                </c:ext>
              </c:extLst>
            </c:dLbl>
            <c:dLbl>
              <c:idx val="14"/>
              <c:tx>
                <c:rich>
                  <a:bodyPr/>
                  <a:lstStyle/>
                  <a:p>
                    <a:fld id="{7F8AF545-6F32-4CF5-AA55-A31385431B1D}"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9F58-4DB3-BCCD-B797381A5CA4}"/>
                </c:ext>
              </c:extLst>
            </c:dLbl>
            <c:dLbl>
              <c:idx val="15"/>
              <c:tx>
                <c:rich>
                  <a:bodyPr/>
                  <a:lstStyle/>
                  <a:p>
                    <a:fld id="{D8711735-481D-427D-A52C-FA6CBB9CB025}"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9F58-4DB3-BCCD-B797381A5CA4}"/>
                </c:ext>
              </c:extLst>
            </c:dLbl>
            <c:dLbl>
              <c:idx val="16"/>
              <c:layout>
                <c:manualLayout>
                  <c:x val="-9.5506540801436363E-2"/>
                  <c:y val="-6.2664164486030502E-2"/>
                </c:manualLayout>
              </c:layout>
              <c:tx>
                <c:rich>
                  <a:bodyPr/>
                  <a:lstStyle/>
                  <a:p>
                    <a:fld id="{93C766A1-2DF0-4ECA-96E1-1D4E184F652F}"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1-9F58-4DB3-BCCD-B797381A5CA4}"/>
                </c:ext>
              </c:extLst>
            </c:dLbl>
            <c:dLbl>
              <c:idx val="17"/>
              <c:layout>
                <c:manualLayout>
                  <c:x val="-8.4591507566986454E-2"/>
                  <c:y val="-8.355221931470886E-3"/>
                </c:manualLayout>
              </c:layout>
              <c:tx>
                <c:rich>
                  <a:bodyPr/>
                  <a:lstStyle/>
                  <a:p>
                    <a:fld id="{BDFFB9DA-AA2D-433C-9A26-E8D0FAD41B0C}"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2-9F58-4DB3-BCCD-B797381A5CA4}"/>
                </c:ext>
              </c:extLst>
            </c:dLbl>
            <c:dLbl>
              <c:idx val="18"/>
              <c:tx>
                <c:rich>
                  <a:bodyPr/>
                  <a:lstStyle/>
                  <a:p>
                    <a:fld id="{268F9F08-5989-40B0-B9E7-CC93673ED7A9}"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9F58-4DB3-BCCD-B797381A5CA4}"/>
                </c:ext>
              </c:extLst>
            </c:dLbl>
            <c:dLbl>
              <c:idx val="19"/>
              <c:tx>
                <c:rich>
                  <a:bodyPr/>
                  <a:lstStyle/>
                  <a:p>
                    <a:fld id="{8F0141E3-D49C-4D15-B17F-F95F6EF950E0}"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4-9F58-4DB3-BCCD-B797381A5CA4}"/>
                </c:ext>
              </c:extLst>
            </c:dLbl>
            <c:dLbl>
              <c:idx val="20"/>
              <c:layout>
                <c:manualLayout>
                  <c:x val="-0.15297561445671176"/>
                  <c:y val="6.2745092872617805E-3"/>
                </c:manualLayout>
              </c:layout>
              <c:tx>
                <c:rich>
                  <a:bodyPr rot="0" spcFirstLastPara="1" vertOverflow="ellipsis" vert="horz" wrap="square" lIns="38100" tIns="19050" rIns="38100" bIns="19050" anchor="ctr" anchorCtr="1">
                    <a:noAutofit/>
                  </a:bodyPr>
                  <a:lstStyle/>
                  <a:p>
                    <a:pPr>
                      <a:defRPr sz="800" b="1" i="0" u="none" strike="noStrike" kern="1200" baseline="0">
                        <a:solidFill>
                          <a:schemeClr val="tx1">
                            <a:lumMod val="75000"/>
                            <a:lumOff val="25000"/>
                          </a:schemeClr>
                        </a:solidFill>
                        <a:latin typeface="+mn-lt"/>
                        <a:ea typeface="+mn-ea"/>
                        <a:cs typeface="+mn-cs"/>
                      </a:defRPr>
                    </a:pPr>
                    <a:fld id="{4EEB46CF-D9E5-453D-8CAE-5AD6547EA2A4}" type="CELLRANGE">
                      <a:rPr lang="en-US"/>
                      <a:pPr>
                        <a:defRPr sz="800" b="1"/>
                      </a:pPr>
                      <a:t>[CELLRANGE]</a:t>
                    </a:fld>
                    <a:endParaRPr lang="LID4096"/>
                  </a:p>
                </c:rich>
              </c:tx>
              <c:spPr>
                <a:noFill/>
                <a:ln>
                  <a:noFill/>
                </a:ln>
                <a:effectLst/>
              </c:spPr>
              <c:txPr>
                <a:bodyPr rot="0" spcFirstLastPara="1" vertOverflow="ellipsis" vert="horz" wrap="square" lIns="38100" tIns="19050" rIns="38100" bIns="19050" anchor="ctr" anchorCtr="1">
                  <a:noAutofit/>
                </a:bodyPr>
                <a:lstStyle/>
                <a:p>
                  <a:pPr>
                    <a:defRPr sz="800" b="1" i="0" u="none" strike="noStrike" kern="1200" baseline="0">
                      <a:solidFill>
                        <a:schemeClr val="tx1">
                          <a:lumMod val="75000"/>
                          <a:lumOff val="25000"/>
                        </a:schemeClr>
                      </a:solidFill>
                      <a:latin typeface="+mn-lt"/>
                      <a:ea typeface="+mn-ea"/>
                      <a:cs typeface="+mn-cs"/>
                    </a:defRPr>
                  </a:pPr>
                  <a:endParaRPr lang="LID4096"/>
                </a:p>
              </c:txPr>
              <c:showLegendKey val="0"/>
              <c:showVal val="0"/>
              <c:showCatName val="0"/>
              <c:showSerName val="0"/>
              <c:showPercent val="0"/>
              <c:showBubbleSize val="0"/>
              <c:extLst>
                <c:ext xmlns:c15="http://schemas.microsoft.com/office/drawing/2012/chart" uri="{CE6537A1-D6FC-4f65-9D91-7224C49458BB}">
                  <c15:layout>
                    <c:manualLayout>
                      <c:w val="3.973945964246467E-2"/>
                      <c:h val="8.3168702945297476E-2"/>
                    </c:manualLayout>
                  </c15:layout>
                  <c15:dlblFieldTable/>
                  <c15:showDataLabelsRange val="1"/>
                </c:ext>
                <c:ext xmlns:c16="http://schemas.microsoft.com/office/drawing/2014/chart" uri="{C3380CC4-5D6E-409C-BE32-E72D297353CC}">
                  <c16:uniqueId val="{00000015-9F58-4DB3-BCCD-B797381A5CA4}"/>
                </c:ext>
              </c:extLst>
            </c:dLbl>
            <c:dLbl>
              <c:idx val="21"/>
              <c:tx>
                <c:rich>
                  <a:bodyPr/>
                  <a:lstStyle/>
                  <a:p>
                    <a:fld id="{74C3BBF3-F898-418D-96F1-703545EA2B47}"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6-9F58-4DB3-BCCD-B797381A5CA4}"/>
                </c:ext>
              </c:extLst>
            </c:dLbl>
            <c:dLbl>
              <c:idx val="22"/>
              <c:tx>
                <c:rich>
                  <a:bodyPr/>
                  <a:lstStyle/>
                  <a:p>
                    <a:fld id="{F51CE808-DFEF-4A9E-A4DB-66CF466F4E2C}"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7-9F58-4DB3-BCCD-B797381A5CA4}"/>
                </c:ext>
              </c:extLst>
            </c:dLbl>
            <c:dLbl>
              <c:idx val="23"/>
              <c:tx>
                <c:rich>
                  <a:bodyPr/>
                  <a:lstStyle/>
                  <a:p>
                    <a:fld id="{29B31803-6BCB-4CE5-BB24-FC6AC0FD2B71}"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8-9F58-4DB3-BCCD-B797381A5CA4}"/>
                </c:ext>
              </c:extLst>
            </c:dLbl>
            <c:dLbl>
              <c:idx val="24"/>
              <c:layout>
                <c:manualLayout>
                  <c:x val="3.9609811088451991E-2"/>
                  <c:y val="-3.2418380326827902E-2"/>
                </c:manualLayout>
              </c:layout>
              <c:tx>
                <c:rich>
                  <a:bodyPr rot="0" spcFirstLastPara="1" vertOverflow="ellipsis" vert="horz" wrap="square" lIns="38100" tIns="19050" rIns="38100" bIns="19050" anchor="ctr" anchorCtr="1">
                    <a:noAutofit/>
                  </a:bodyPr>
                  <a:lstStyle/>
                  <a:p>
                    <a:pPr>
                      <a:defRPr sz="800" b="1" i="0" u="none" strike="noStrike" kern="1200" baseline="0">
                        <a:solidFill>
                          <a:schemeClr val="tx1">
                            <a:lumMod val="75000"/>
                            <a:lumOff val="25000"/>
                          </a:schemeClr>
                        </a:solidFill>
                        <a:latin typeface="+mn-lt"/>
                        <a:ea typeface="+mn-ea"/>
                        <a:cs typeface="+mn-cs"/>
                      </a:defRPr>
                    </a:pPr>
                    <a:fld id="{3B23E436-240B-4D58-AB47-3443084C285E}" type="CELLRANGE">
                      <a:rPr lang="en-US"/>
                      <a:pPr>
                        <a:defRPr sz="800" b="1"/>
                      </a:pPr>
                      <a:t>[CELLRANGE]</a:t>
                    </a:fld>
                    <a:endParaRPr lang="LID4096"/>
                  </a:p>
                </c:rich>
              </c:tx>
              <c:spPr>
                <a:noFill/>
                <a:ln>
                  <a:noFill/>
                </a:ln>
                <a:effectLst/>
              </c:spPr>
              <c:txPr>
                <a:bodyPr rot="0" spcFirstLastPara="1" vertOverflow="ellipsis" vert="horz" wrap="square" lIns="38100" tIns="19050" rIns="38100" bIns="19050" anchor="ctr" anchorCtr="1">
                  <a:noAutofit/>
                </a:bodyPr>
                <a:lstStyle/>
                <a:p>
                  <a:pPr>
                    <a:defRPr sz="800" b="1" i="0" u="none" strike="noStrike" kern="1200" baseline="0">
                      <a:solidFill>
                        <a:schemeClr val="tx1">
                          <a:lumMod val="75000"/>
                          <a:lumOff val="25000"/>
                        </a:schemeClr>
                      </a:solidFill>
                      <a:latin typeface="+mn-lt"/>
                      <a:ea typeface="+mn-ea"/>
                      <a:cs typeface="+mn-cs"/>
                    </a:defRPr>
                  </a:pPr>
                  <a:endParaRPr lang="LID4096"/>
                </a:p>
              </c:txPr>
              <c:showLegendKey val="0"/>
              <c:showVal val="0"/>
              <c:showCatName val="0"/>
              <c:showSerName val="0"/>
              <c:showPercent val="0"/>
              <c:showBubbleSize val="0"/>
              <c:extLst>
                <c:ext xmlns:c15="http://schemas.microsoft.com/office/drawing/2012/chart" uri="{CE6537A1-D6FC-4f65-9D91-7224C49458BB}">
                  <c15:layout>
                    <c:manualLayout>
                      <c:w val="4.6473225933496468E-2"/>
                      <c:h val="6.2253671987757948E-2"/>
                    </c:manualLayout>
                  </c15:layout>
                  <c15:dlblFieldTable/>
                  <c15:showDataLabelsRange val="1"/>
                </c:ext>
                <c:ext xmlns:c16="http://schemas.microsoft.com/office/drawing/2014/chart" uri="{C3380CC4-5D6E-409C-BE32-E72D297353CC}">
                  <c16:uniqueId val="{00000019-9F58-4DB3-BCCD-B797381A5CA4}"/>
                </c:ext>
              </c:extLst>
            </c:dLbl>
            <c:dLbl>
              <c:idx val="25"/>
              <c:tx>
                <c:rich>
                  <a:bodyPr/>
                  <a:lstStyle/>
                  <a:p>
                    <a:fld id="{39E8CDCA-06B1-45E5-8E94-F244A6F200AD}"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A-9F58-4DB3-BCCD-B797381A5CA4}"/>
                </c:ext>
              </c:extLst>
            </c:dLbl>
            <c:dLbl>
              <c:idx val="26"/>
              <c:tx>
                <c:rich>
                  <a:bodyPr/>
                  <a:lstStyle/>
                  <a:p>
                    <a:fld id="{957723AB-74F6-4C87-9B46-EFC026BE7221}"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B-9F58-4DB3-BCCD-B797381A5CA4}"/>
                </c:ext>
              </c:extLst>
            </c:dLbl>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latin typeface="+mn-lt"/>
                    <a:ea typeface="+mn-ea"/>
                    <a:cs typeface="+mn-cs"/>
                  </a:defRPr>
                </a:pPr>
                <a:endParaRPr lang="LID4096"/>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og"/>
            <c:dispRSqr val="1"/>
            <c:dispEq val="1"/>
            <c:trendlineLbl>
              <c:layout>
                <c:manualLayout>
                  <c:x val="-0.72863605849467439"/>
                  <c:y val="-0.377708002453152"/>
                </c:manualLayout>
              </c:layout>
              <c:numFmt formatCode="General" sourceLinked="0"/>
              <c:spPr>
                <a:noFill/>
                <a:ln>
                  <a:noFill/>
                </a:ln>
                <a:effectLst/>
              </c:spPr>
              <c:txPr>
                <a:bodyPr rot="0" spcFirstLastPara="1" vertOverflow="ellipsis" vert="horz" wrap="square" anchor="ctr" anchorCtr="1"/>
                <a:lstStyle/>
                <a:p>
                  <a:pPr>
                    <a:defRPr sz="700" b="1" i="0" u="none" strike="noStrike" kern="1200" baseline="0">
                      <a:solidFill>
                        <a:schemeClr val="tx1">
                          <a:lumMod val="65000"/>
                          <a:lumOff val="35000"/>
                        </a:schemeClr>
                      </a:solidFill>
                      <a:latin typeface="+mn-lt"/>
                      <a:ea typeface="+mn-ea"/>
                      <a:cs typeface="+mn-cs"/>
                    </a:defRPr>
                  </a:pPr>
                  <a:endParaRPr lang="LID4096"/>
                </a:p>
              </c:txPr>
            </c:trendlineLbl>
          </c:trendline>
          <c:xVal>
            <c:numRef>
              <c:f>Sheet2!$AG$13:$AG$39</c:f>
              <c:numCache>
                <c:formatCode>#,##0.##########</c:formatCode>
                <c:ptCount val="27"/>
                <c:pt idx="0">
                  <c:v>108.5</c:v>
                </c:pt>
                <c:pt idx="1">
                  <c:v>23.8</c:v>
                </c:pt>
                <c:pt idx="2">
                  <c:v>40.700000000000003</c:v>
                </c:pt>
                <c:pt idx="3">
                  <c:v>40.5</c:v>
                </c:pt>
                <c:pt idx="4">
                  <c:v>68.099999999999994</c:v>
                </c:pt>
                <c:pt idx="5">
                  <c:v>18.399999999999999</c:v>
                </c:pt>
                <c:pt idx="6">
                  <c:v>52.6</c:v>
                </c:pt>
                <c:pt idx="7">
                  <c:v>197.3</c:v>
                </c:pt>
                <c:pt idx="8">
                  <c:v>115.7</c:v>
                </c:pt>
                <c:pt idx="9">
                  <c:v>112.8</c:v>
                </c:pt>
                <c:pt idx="10">
                  <c:v>78.2</c:v>
                </c:pt>
                <c:pt idx="11">
                  <c:v>145.80000000000001</c:v>
                </c:pt>
                <c:pt idx="12">
                  <c:v>96.5</c:v>
                </c:pt>
                <c:pt idx="13">
                  <c:v>45.9</c:v>
                </c:pt>
                <c:pt idx="14">
                  <c:v>43.3</c:v>
                </c:pt>
                <c:pt idx="15">
                  <c:v>24.2</c:v>
                </c:pt>
                <c:pt idx="16">
                  <c:v>76.2</c:v>
                </c:pt>
                <c:pt idx="17">
                  <c:v>49.8</c:v>
                </c:pt>
                <c:pt idx="18">
                  <c:v>50.5</c:v>
                </c:pt>
                <c:pt idx="19">
                  <c:v>82.4</c:v>
                </c:pt>
                <c:pt idx="20" formatCode="#,##0.0">
                  <c:v>53</c:v>
                </c:pt>
                <c:pt idx="21">
                  <c:v>123.9</c:v>
                </c:pt>
                <c:pt idx="22">
                  <c:v>48.3</c:v>
                </c:pt>
                <c:pt idx="23">
                  <c:v>74.8</c:v>
                </c:pt>
                <c:pt idx="24">
                  <c:v>60.2</c:v>
                </c:pt>
                <c:pt idx="25">
                  <c:v>73.2</c:v>
                </c:pt>
                <c:pt idx="26">
                  <c:v>36.9</c:v>
                </c:pt>
              </c:numCache>
            </c:numRef>
          </c:xVal>
          <c:yVal>
            <c:numRef>
              <c:f>Sheet2!$W$13:$W$39</c:f>
              <c:numCache>
                <c:formatCode>General</c:formatCode>
                <c:ptCount val="27"/>
                <c:pt idx="0">
                  <c:v>0.57512458972932157</c:v>
                </c:pt>
                <c:pt idx="1">
                  <c:v>0.32086286381725837</c:v>
                </c:pt>
                <c:pt idx="2">
                  <c:v>0.23125822636803353</c:v>
                </c:pt>
                <c:pt idx="3">
                  <c:v>2.7468812801081453</c:v>
                </c:pt>
                <c:pt idx="4">
                  <c:v>0.52634889092052617</c:v>
                </c:pt>
                <c:pt idx="5">
                  <c:v>2.6256376926798191</c:v>
                </c:pt>
                <c:pt idx="6">
                  <c:v>2.4608426780420203E-2</c:v>
                </c:pt>
                <c:pt idx="7">
                  <c:v>7.8789997245097831E-2</c:v>
                </c:pt>
                <c:pt idx="8">
                  <c:v>6.2708089901074959E-2</c:v>
                </c:pt>
                <c:pt idx="9">
                  <c:v>0.22979693158839895</c:v>
                </c:pt>
                <c:pt idx="10">
                  <c:v>0.45485501326746491</c:v>
                </c:pt>
                <c:pt idx="11">
                  <c:v>9.1737053810015207E-2</c:v>
                </c:pt>
                <c:pt idx="12">
                  <c:v>0</c:v>
                </c:pt>
                <c:pt idx="13">
                  <c:v>1.6375949329054313</c:v>
                </c:pt>
                <c:pt idx="14">
                  <c:v>1.9100344975185501</c:v>
                </c:pt>
                <c:pt idx="15">
                  <c:v>0.26343453459696131</c:v>
                </c:pt>
                <c:pt idx="16">
                  <c:v>0</c:v>
                </c:pt>
                <c:pt idx="17">
                  <c:v>0</c:v>
                </c:pt>
                <c:pt idx="18">
                  <c:v>0.93061024795675418</c:v>
                </c:pt>
                <c:pt idx="19">
                  <c:v>7.7242592823431112E-4</c:v>
                </c:pt>
                <c:pt idx="20">
                  <c:v>0.68358879370141812</c:v>
                </c:pt>
                <c:pt idx="21">
                  <c:v>0.17169437412650496</c:v>
                </c:pt>
                <c:pt idx="22">
                  <c:v>0.14616293224371305</c:v>
                </c:pt>
                <c:pt idx="23">
                  <c:v>0.12622934161066582</c:v>
                </c:pt>
                <c:pt idx="24">
                  <c:v>0.67627103821684686</c:v>
                </c:pt>
                <c:pt idx="25">
                  <c:v>1.1607123588802346</c:v>
                </c:pt>
                <c:pt idx="26">
                  <c:v>1.4233496276193647</c:v>
                </c:pt>
              </c:numCache>
            </c:numRef>
          </c:yVal>
          <c:smooth val="0"/>
          <c:extLst>
            <c:ext xmlns:c15="http://schemas.microsoft.com/office/drawing/2012/chart" uri="{02D57815-91ED-43cb-92C2-25804820EDAC}">
              <c15:datalabelsRange>
                <c15:f>Sheet2!$Y$13:$Y$39</c15:f>
                <c15:dlblRangeCache>
                  <c:ptCount val="27"/>
                  <c:pt idx="0">
                    <c:v>Belgium</c:v>
                  </c:pt>
                  <c:pt idx="1">
                    <c:v>Bulgaria</c:v>
                  </c:pt>
                  <c:pt idx="2">
                    <c:v>Czechia</c:v>
                  </c:pt>
                  <c:pt idx="3">
                    <c:v>Denmark</c:v>
                  </c:pt>
                  <c:pt idx="4">
                    <c:v>Germany</c:v>
                  </c:pt>
                  <c:pt idx="5">
                    <c:v>Estonia</c:v>
                  </c:pt>
                  <c:pt idx="6">
                    <c:v>Ireland</c:v>
                  </c:pt>
                  <c:pt idx="7">
                    <c:v>Greece</c:v>
                  </c:pt>
                  <c:pt idx="8">
                    <c:v>Spain</c:v>
                  </c:pt>
                  <c:pt idx="9">
                    <c:v>France</c:v>
                  </c:pt>
                  <c:pt idx="10">
                    <c:v>Croatia</c:v>
                  </c:pt>
                  <c:pt idx="11">
                    <c:v>Italy</c:v>
                  </c:pt>
                  <c:pt idx="12">
                    <c:v>Cyprus</c:v>
                  </c:pt>
                  <c:pt idx="13">
                    <c:v>Latvia</c:v>
                  </c:pt>
                  <c:pt idx="14">
                    <c:v>Lithuania</c:v>
                  </c:pt>
                  <c:pt idx="15">
                    <c:v>Luxembourg</c:v>
                  </c:pt>
                  <c:pt idx="16">
                    <c:v>Hungary</c:v>
                  </c:pt>
                  <c:pt idx="17">
                    <c:v>Malta</c:v>
                  </c:pt>
                  <c:pt idx="18">
                    <c:v>Netherlands</c:v>
                  </c:pt>
                  <c:pt idx="19">
                    <c:v>Austria</c:v>
                  </c:pt>
                  <c:pt idx="20">
                    <c:v>Poland</c:v>
                  </c:pt>
                  <c:pt idx="21">
                    <c:v>Portugal</c:v>
                  </c:pt>
                  <c:pt idx="22">
                    <c:v>Romania</c:v>
                  </c:pt>
                  <c:pt idx="23">
                    <c:v>Slovenia</c:v>
                  </c:pt>
                  <c:pt idx="24">
                    <c:v>Slovakia</c:v>
                  </c:pt>
                  <c:pt idx="25">
                    <c:v>Finland</c:v>
                  </c:pt>
                  <c:pt idx="26">
                    <c:v>Sweden</c:v>
                  </c:pt>
                </c15:dlblRangeCache>
              </c15:datalabelsRange>
            </c:ext>
            <c:ext xmlns:c16="http://schemas.microsoft.com/office/drawing/2014/chart" uri="{C3380CC4-5D6E-409C-BE32-E72D297353CC}">
              <c16:uniqueId val="{00000000-9F58-4DB3-BCCD-B797381A5CA4}"/>
            </c:ext>
          </c:extLst>
        </c:ser>
        <c:dLbls>
          <c:showLegendKey val="0"/>
          <c:showVal val="0"/>
          <c:showCatName val="0"/>
          <c:showSerName val="0"/>
          <c:showPercent val="0"/>
          <c:showBubbleSize val="0"/>
        </c:dLbls>
        <c:axId val="635003695"/>
        <c:axId val="635006095"/>
      </c:scatterChart>
      <c:valAx>
        <c:axId val="635003695"/>
        <c:scaling>
          <c:orientation val="minMax"/>
          <c:max val="2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GB" sz="1400" b="1"/>
                  <a:t>General Government Gross Debt End-2021,</a:t>
                </a:r>
                <a:r>
                  <a:rPr lang="en-GB" sz="1400" b="1" baseline="0"/>
                  <a:t> Percent of GDP</a:t>
                </a:r>
                <a:endParaRPr lang="en-GB" sz="1400" b="1"/>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GB"/>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LID4096"/>
          </a:p>
        </c:txPr>
        <c:crossAx val="635006095"/>
        <c:crosses val="autoZero"/>
        <c:crossBetween val="midCat"/>
      </c:valAx>
      <c:valAx>
        <c:axId val="635006095"/>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baseline="0">
                    <a:solidFill>
                      <a:sysClr val="windowText" lastClr="000000">
                        <a:lumMod val="65000"/>
                        <a:lumOff val="35000"/>
                      </a:sysClr>
                    </a:solidFill>
                    <a:latin typeface="+mn-lt"/>
                    <a:ea typeface="+mn-ea"/>
                    <a:cs typeface="+mn-cs"/>
                  </a:defRPr>
                </a:pPr>
                <a:r>
                  <a:rPr lang="en-GB" sz="1400" b="1" i="0" u="none" strike="noStrike" kern="1200" spc="0" baseline="0">
                    <a:solidFill>
                      <a:sysClr val="windowText" lastClr="000000">
                        <a:lumMod val="65000"/>
                        <a:lumOff val="35000"/>
                      </a:sysClr>
                    </a:solidFill>
                  </a:rPr>
                  <a:t>Bilateral Military Aid to Ukraine Allocated Between January 24th 2022 and October 31 2025, Percent of GDP </a:t>
                </a:r>
              </a:p>
            </c:rich>
          </c:tx>
          <c:overlay val="0"/>
          <c:spPr>
            <a:noFill/>
            <a:ln>
              <a:noFill/>
            </a:ln>
            <a:effectLst/>
          </c:spPr>
          <c:txPr>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baseline="0">
                  <a:solidFill>
                    <a:sysClr val="windowText" lastClr="000000">
                      <a:lumMod val="65000"/>
                      <a:lumOff val="35000"/>
                    </a:sysClr>
                  </a:solidFill>
                  <a:latin typeface="+mn-lt"/>
                  <a:ea typeface="+mn-ea"/>
                  <a:cs typeface="+mn-cs"/>
                </a:defRPr>
              </a:pPr>
              <a:endParaRPr lang="LID4096"/>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LID4096"/>
          </a:p>
        </c:txPr>
        <c:crossAx val="635003695"/>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Figure 6   Actual</a:t>
            </a:r>
            <a:r>
              <a:rPr lang="en-GB" sz="1600" b="1" baseline="0"/>
              <a:t> and Predicted Military Aid to Ukraine among EU27 members Jan 2022-Oct 2025, % of GDP</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GB"/>
        </a:p>
      </c:txPr>
    </c:title>
    <c:autoTitleDeleted val="0"/>
    <c:plotArea>
      <c:layout/>
      <c:barChart>
        <c:barDir val="col"/>
        <c:grouping val="clustered"/>
        <c:varyColors val="0"/>
        <c:ser>
          <c:idx val="1"/>
          <c:order val="0"/>
          <c:tx>
            <c:v>Actual Aid Level</c:v>
          </c:tx>
          <c:spPr>
            <a:solidFill>
              <a:srgbClr val="00B050"/>
            </a:solidFill>
            <a:ln>
              <a:noFill/>
            </a:ln>
            <a:effectLst/>
          </c:spPr>
          <c:invertIfNegative val="0"/>
          <c:cat>
            <c:strRef>
              <c:f>'Regression Results'!$E$28:$E$54</c:f>
              <c:strCache>
                <c:ptCount val="27"/>
                <c:pt idx="0">
                  <c:v>Cyprus</c:v>
                </c:pt>
                <c:pt idx="1">
                  <c:v>Hungary</c:v>
                </c:pt>
                <c:pt idx="2">
                  <c:v>Malta</c:v>
                </c:pt>
                <c:pt idx="3">
                  <c:v>Austria</c:v>
                </c:pt>
                <c:pt idx="4">
                  <c:v>Ireland</c:v>
                </c:pt>
                <c:pt idx="5">
                  <c:v>Spain</c:v>
                </c:pt>
                <c:pt idx="6">
                  <c:v>Greece</c:v>
                </c:pt>
                <c:pt idx="7">
                  <c:v>Italy</c:v>
                </c:pt>
                <c:pt idx="8">
                  <c:v>Slovenia</c:v>
                </c:pt>
                <c:pt idx="9">
                  <c:v>Romania</c:v>
                </c:pt>
                <c:pt idx="10">
                  <c:v>Portugal</c:v>
                </c:pt>
                <c:pt idx="11">
                  <c:v>France</c:v>
                </c:pt>
                <c:pt idx="12">
                  <c:v>Czechia</c:v>
                </c:pt>
                <c:pt idx="13">
                  <c:v>Luxembourg</c:v>
                </c:pt>
                <c:pt idx="14">
                  <c:v>Bulgaria</c:v>
                </c:pt>
                <c:pt idx="15">
                  <c:v>Croatia</c:v>
                </c:pt>
                <c:pt idx="16">
                  <c:v>Germany</c:v>
                </c:pt>
                <c:pt idx="17">
                  <c:v>Belgium</c:v>
                </c:pt>
                <c:pt idx="18">
                  <c:v>Slovakia</c:v>
                </c:pt>
                <c:pt idx="19">
                  <c:v>Poland</c:v>
                </c:pt>
                <c:pt idx="20">
                  <c:v>Netherlands</c:v>
                </c:pt>
                <c:pt idx="21">
                  <c:v>Finland</c:v>
                </c:pt>
                <c:pt idx="22">
                  <c:v>Sweden</c:v>
                </c:pt>
                <c:pt idx="23">
                  <c:v>Latvia</c:v>
                </c:pt>
                <c:pt idx="24">
                  <c:v>Lithuania</c:v>
                </c:pt>
                <c:pt idx="25">
                  <c:v>Estonia</c:v>
                </c:pt>
                <c:pt idx="26">
                  <c:v>Denmark</c:v>
                </c:pt>
              </c:strCache>
            </c:strRef>
          </c:cat>
          <c:val>
            <c:numRef>
              <c:f>'Regression Results'!$D$28:$D$54</c:f>
              <c:numCache>
                <c:formatCode>General</c:formatCode>
                <c:ptCount val="27"/>
                <c:pt idx="0">
                  <c:v>0</c:v>
                </c:pt>
                <c:pt idx="1">
                  <c:v>0</c:v>
                </c:pt>
                <c:pt idx="2">
                  <c:v>0</c:v>
                </c:pt>
                <c:pt idx="3">
                  <c:v>7.7242592823430906E-4</c:v>
                </c:pt>
                <c:pt idx="4">
                  <c:v>2.4608426780420189E-2</c:v>
                </c:pt>
                <c:pt idx="5">
                  <c:v>6.2708089901074959E-2</c:v>
                </c:pt>
                <c:pt idx="6">
                  <c:v>7.8789997245097831E-2</c:v>
                </c:pt>
                <c:pt idx="7">
                  <c:v>9.1737053810015179E-2</c:v>
                </c:pt>
                <c:pt idx="8">
                  <c:v>0.12622934161066579</c:v>
                </c:pt>
                <c:pt idx="9">
                  <c:v>0.14616293224371302</c:v>
                </c:pt>
                <c:pt idx="10">
                  <c:v>0.17169437412650496</c:v>
                </c:pt>
                <c:pt idx="11">
                  <c:v>0.22979693158839898</c:v>
                </c:pt>
                <c:pt idx="12">
                  <c:v>0.2312582263680335</c:v>
                </c:pt>
                <c:pt idx="13">
                  <c:v>0.26343453459696131</c:v>
                </c:pt>
                <c:pt idx="14">
                  <c:v>0.32086286381725837</c:v>
                </c:pt>
                <c:pt idx="15">
                  <c:v>0.45485501326746491</c:v>
                </c:pt>
                <c:pt idx="16">
                  <c:v>0.52634889092052617</c:v>
                </c:pt>
                <c:pt idx="17">
                  <c:v>0.57512458972932157</c:v>
                </c:pt>
                <c:pt idx="18">
                  <c:v>0.67627103821684686</c:v>
                </c:pt>
                <c:pt idx="19">
                  <c:v>0.68358879370141812</c:v>
                </c:pt>
                <c:pt idx="20">
                  <c:v>0.93061024795675418</c:v>
                </c:pt>
                <c:pt idx="21">
                  <c:v>1.1607123588802346</c:v>
                </c:pt>
                <c:pt idx="22">
                  <c:v>1.4233496276193647</c:v>
                </c:pt>
                <c:pt idx="23">
                  <c:v>1.6375949329054313</c:v>
                </c:pt>
                <c:pt idx="24">
                  <c:v>1.9100344975185501</c:v>
                </c:pt>
                <c:pt idx="25">
                  <c:v>2.6256376926798191</c:v>
                </c:pt>
                <c:pt idx="26">
                  <c:v>2.7468812801081453</c:v>
                </c:pt>
              </c:numCache>
            </c:numRef>
          </c:val>
          <c:extLst>
            <c:ext xmlns:c16="http://schemas.microsoft.com/office/drawing/2014/chart" uri="{C3380CC4-5D6E-409C-BE32-E72D297353CC}">
              <c16:uniqueId val="{00000001-8486-4BDC-B278-70EB7189325F}"/>
            </c:ext>
          </c:extLst>
        </c:ser>
        <c:ser>
          <c:idx val="0"/>
          <c:order val="1"/>
          <c:tx>
            <c:v>Predicted Aid Level</c:v>
          </c:tx>
          <c:spPr>
            <a:solidFill>
              <a:schemeClr val="accent1"/>
            </a:solidFill>
            <a:ln>
              <a:noFill/>
            </a:ln>
            <a:effectLst/>
          </c:spPr>
          <c:invertIfNegative val="0"/>
          <c:cat>
            <c:strRef>
              <c:f>'Regression Results'!$E$28:$E$54</c:f>
              <c:strCache>
                <c:ptCount val="27"/>
                <c:pt idx="0">
                  <c:v>Cyprus</c:v>
                </c:pt>
                <c:pt idx="1">
                  <c:v>Hungary</c:v>
                </c:pt>
                <c:pt idx="2">
                  <c:v>Malta</c:v>
                </c:pt>
                <c:pt idx="3">
                  <c:v>Austria</c:v>
                </c:pt>
                <c:pt idx="4">
                  <c:v>Ireland</c:v>
                </c:pt>
                <c:pt idx="5">
                  <c:v>Spain</c:v>
                </c:pt>
                <c:pt idx="6">
                  <c:v>Greece</c:v>
                </c:pt>
                <c:pt idx="7">
                  <c:v>Italy</c:v>
                </c:pt>
                <c:pt idx="8">
                  <c:v>Slovenia</c:v>
                </c:pt>
                <c:pt idx="9">
                  <c:v>Romania</c:v>
                </c:pt>
                <c:pt idx="10">
                  <c:v>Portugal</c:v>
                </c:pt>
                <c:pt idx="11">
                  <c:v>France</c:v>
                </c:pt>
                <c:pt idx="12">
                  <c:v>Czechia</c:v>
                </c:pt>
                <c:pt idx="13">
                  <c:v>Luxembourg</c:v>
                </c:pt>
                <c:pt idx="14">
                  <c:v>Bulgaria</c:v>
                </c:pt>
                <c:pt idx="15">
                  <c:v>Croatia</c:v>
                </c:pt>
                <c:pt idx="16">
                  <c:v>Germany</c:v>
                </c:pt>
                <c:pt idx="17">
                  <c:v>Belgium</c:v>
                </c:pt>
                <c:pt idx="18">
                  <c:v>Slovakia</c:v>
                </c:pt>
                <c:pt idx="19">
                  <c:v>Poland</c:v>
                </c:pt>
                <c:pt idx="20">
                  <c:v>Netherlands</c:v>
                </c:pt>
                <c:pt idx="21">
                  <c:v>Finland</c:v>
                </c:pt>
                <c:pt idx="22">
                  <c:v>Sweden</c:v>
                </c:pt>
                <c:pt idx="23">
                  <c:v>Latvia</c:v>
                </c:pt>
                <c:pt idx="24">
                  <c:v>Lithuania</c:v>
                </c:pt>
                <c:pt idx="25">
                  <c:v>Estonia</c:v>
                </c:pt>
                <c:pt idx="26">
                  <c:v>Denmark</c:v>
                </c:pt>
              </c:strCache>
            </c:strRef>
          </c:cat>
          <c:val>
            <c:numRef>
              <c:f>'Regression Results'!$B$28:$B$54</c:f>
              <c:numCache>
                <c:formatCode>General</c:formatCode>
                <c:ptCount val="27"/>
                <c:pt idx="0">
                  <c:v>0.42589689167107619</c:v>
                </c:pt>
                <c:pt idx="1">
                  <c:v>-0.13820112474238266</c:v>
                </c:pt>
                <c:pt idx="2">
                  <c:v>-0.56987419479037993</c:v>
                </c:pt>
                <c:pt idx="3">
                  <c:v>6.3255822909761283E-2</c:v>
                </c:pt>
                <c:pt idx="4">
                  <c:v>0.24430345766058054</c:v>
                </c:pt>
                <c:pt idx="5">
                  <c:v>-0.3644590837140963</c:v>
                </c:pt>
                <c:pt idx="6">
                  <c:v>0.38801012811840074</c:v>
                </c:pt>
                <c:pt idx="7">
                  <c:v>-0.16297527940374512</c:v>
                </c:pt>
                <c:pt idx="8">
                  <c:v>0.74516526393448057</c:v>
                </c:pt>
                <c:pt idx="9">
                  <c:v>0.44508401279873544</c:v>
                </c:pt>
                <c:pt idx="10">
                  <c:v>-0.14133102061242075</c:v>
                </c:pt>
                <c:pt idx="11">
                  <c:v>-2.1371087947070433E-2</c:v>
                </c:pt>
                <c:pt idx="12">
                  <c:v>0.88330778017265288</c:v>
                </c:pt>
                <c:pt idx="13">
                  <c:v>1.0058254582825512</c:v>
                </c:pt>
                <c:pt idx="14">
                  <c:v>0.91499233264136226</c:v>
                </c:pt>
                <c:pt idx="15">
                  <c:v>0.90124574805320978</c:v>
                </c:pt>
                <c:pt idx="16">
                  <c:v>0.90334819257986143</c:v>
                </c:pt>
                <c:pt idx="17">
                  <c:v>0.25819421167744577</c:v>
                </c:pt>
                <c:pt idx="18">
                  <c:v>0.72867188883926626</c:v>
                </c:pt>
                <c:pt idx="19">
                  <c:v>0.88946648100967829</c:v>
                </c:pt>
                <c:pt idx="20">
                  <c:v>0.87132267065509372</c:v>
                </c:pt>
                <c:pt idx="21">
                  <c:v>1.2648579295430054</c:v>
                </c:pt>
                <c:pt idx="22">
                  <c:v>1.4302908145869568</c:v>
                </c:pt>
                <c:pt idx="23">
                  <c:v>1.3117888725840738</c:v>
                </c:pt>
                <c:pt idx="24">
                  <c:v>1.5933170876731841</c:v>
                </c:pt>
                <c:pt idx="25">
                  <c:v>1.5065182862935327</c:v>
                </c:pt>
                <c:pt idx="26">
                  <c:v>1.722412621045444</c:v>
                </c:pt>
              </c:numCache>
            </c:numRef>
          </c:val>
          <c:extLst>
            <c:ext xmlns:c16="http://schemas.microsoft.com/office/drawing/2014/chart" uri="{C3380CC4-5D6E-409C-BE32-E72D297353CC}">
              <c16:uniqueId val="{00000000-8486-4BDC-B278-70EB7189325F}"/>
            </c:ext>
          </c:extLst>
        </c:ser>
        <c:dLbls>
          <c:showLegendKey val="0"/>
          <c:showVal val="0"/>
          <c:showCatName val="0"/>
          <c:showSerName val="0"/>
          <c:showPercent val="0"/>
          <c:showBubbleSize val="0"/>
        </c:dLbls>
        <c:gapWidth val="219"/>
        <c:overlap val="-27"/>
        <c:axId val="1283565967"/>
        <c:axId val="1283566447"/>
      </c:barChart>
      <c:lineChart>
        <c:grouping val="standard"/>
        <c:varyColors val="0"/>
        <c:ser>
          <c:idx val="2"/>
          <c:order val="2"/>
          <c:tx>
            <c:v>Residual</c:v>
          </c:tx>
          <c:spPr>
            <a:ln w="25400" cap="rnd">
              <a:noFill/>
              <a:round/>
            </a:ln>
            <a:effectLst/>
          </c:spPr>
          <c:marker>
            <c:symbol val="diamond"/>
            <c:size val="12"/>
            <c:spPr>
              <a:solidFill>
                <a:schemeClr val="bg1"/>
              </a:solidFill>
              <a:ln w="3175">
                <a:solidFill>
                  <a:schemeClr val="tx1"/>
                </a:solidFill>
                <a:prstDash val="sysDash"/>
              </a:ln>
              <a:effectLst/>
            </c:spPr>
          </c:marker>
          <c:cat>
            <c:strRef>
              <c:f>'Regression Results'!$E$28:$E$54</c:f>
              <c:strCache>
                <c:ptCount val="27"/>
                <c:pt idx="0">
                  <c:v>Cyprus</c:v>
                </c:pt>
                <c:pt idx="1">
                  <c:v>Hungary</c:v>
                </c:pt>
                <c:pt idx="2">
                  <c:v>Malta</c:v>
                </c:pt>
                <c:pt idx="3">
                  <c:v>Austria</c:v>
                </c:pt>
                <c:pt idx="4">
                  <c:v>Ireland</c:v>
                </c:pt>
                <c:pt idx="5">
                  <c:v>Spain</c:v>
                </c:pt>
                <c:pt idx="6">
                  <c:v>Greece</c:v>
                </c:pt>
                <c:pt idx="7">
                  <c:v>Italy</c:v>
                </c:pt>
                <c:pt idx="8">
                  <c:v>Slovenia</c:v>
                </c:pt>
                <c:pt idx="9">
                  <c:v>Romania</c:v>
                </c:pt>
                <c:pt idx="10">
                  <c:v>Portugal</c:v>
                </c:pt>
                <c:pt idx="11">
                  <c:v>France</c:v>
                </c:pt>
                <c:pt idx="12">
                  <c:v>Czechia</c:v>
                </c:pt>
                <c:pt idx="13">
                  <c:v>Luxembourg</c:v>
                </c:pt>
                <c:pt idx="14">
                  <c:v>Bulgaria</c:v>
                </c:pt>
                <c:pt idx="15">
                  <c:v>Croatia</c:v>
                </c:pt>
                <c:pt idx="16">
                  <c:v>Germany</c:v>
                </c:pt>
                <c:pt idx="17">
                  <c:v>Belgium</c:v>
                </c:pt>
                <c:pt idx="18">
                  <c:v>Slovakia</c:v>
                </c:pt>
                <c:pt idx="19">
                  <c:v>Poland</c:v>
                </c:pt>
                <c:pt idx="20">
                  <c:v>Netherlands</c:v>
                </c:pt>
                <c:pt idx="21">
                  <c:v>Finland</c:v>
                </c:pt>
                <c:pt idx="22">
                  <c:v>Sweden</c:v>
                </c:pt>
                <c:pt idx="23">
                  <c:v>Latvia</c:v>
                </c:pt>
                <c:pt idx="24">
                  <c:v>Lithuania</c:v>
                </c:pt>
                <c:pt idx="25">
                  <c:v>Estonia</c:v>
                </c:pt>
                <c:pt idx="26">
                  <c:v>Denmark</c:v>
                </c:pt>
              </c:strCache>
            </c:strRef>
          </c:cat>
          <c:val>
            <c:numRef>
              <c:f>'Regression Results'!$C$28:$C$54</c:f>
              <c:numCache>
                <c:formatCode>General</c:formatCode>
                <c:ptCount val="27"/>
                <c:pt idx="0">
                  <c:v>-0.42589689167107619</c:v>
                </c:pt>
                <c:pt idx="1">
                  <c:v>0.13820112474238266</c:v>
                </c:pt>
                <c:pt idx="2">
                  <c:v>0.56987419479037993</c:v>
                </c:pt>
                <c:pt idx="3">
                  <c:v>-6.2483396981526974E-2</c:v>
                </c:pt>
                <c:pt idx="4">
                  <c:v>-0.21969503088016035</c:v>
                </c:pt>
                <c:pt idx="5">
                  <c:v>0.42716717361517126</c:v>
                </c:pt>
                <c:pt idx="6">
                  <c:v>-0.30922013087330291</c:v>
                </c:pt>
                <c:pt idx="7">
                  <c:v>0.2547123332137603</c:v>
                </c:pt>
                <c:pt idx="8">
                  <c:v>-0.61893592232381478</c:v>
                </c:pt>
                <c:pt idx="9">
                  <c:v>-0.29892108055502242</c:v>
                </c:pt>
                <c:pt idx="10">
                  <c:v>0.31302539473892571</c:v>
                </c:pt>
                <c:pt idx="11">
                  <c:v>0.25116801953546941</c:v>
                </c:pt>
                <c:pt idx="12">
                  <c:v>-0.65204955380461938</c:v>
                </c:pt>
                <c:pt idx="13">
                  <c:v>-0.7423909236855899</c:v>
                </c:pt>
                <c:pt idx="14">
                  <c:v>-0.59412946882410389</c:v>
                </c:pt>
                <c:pt idx="15">
                  <c:v>-0.44639073478574487</c:v>
                </c:pt>
                <c:pt idx="16">
                  <c:v>-0.37699930165933526</c:v>
                </c:pt>
                <c:pt idx="17">
                  <c:v>0.31693037805187579</c:v>
                </c:pt>
                <c:pt idx="18">
                  <c:v>-5.2400850622419393E-2</c:v>
                </c:pt>
                <c:pt idx="19">
                  <c:v>-0.20587768730826017</c:v>
                </c:pt>
                <c:pt idx="20">
                  <c:v>5.9287577301660455E-2</c:v>
                </c:pt>
                <c:pt idx="21">
                  <c:v>-0.10414557066277075</c:v>
                </c:pt>
                <c:pt idx="22">
                  <c:v>-6.9411869675921611E-3</c:v>
                </c:pt>
                <c:pt idx="23">
                  <c:v>0.3258060603213575</c:v>
                </c:pt>
                <c:pt idx="24">
                  <c:v>0.316717409845366</c:v>
                </c:pt>
                <c:pt idx="25">
                  <c:v>1.1191194063862864</c:v>
                </c:pt>
                <c:pt idx="26">
                  <c:v>1.0244686590627012</c:v>
                </c:pt>
              </c:numCache>
            </c:numRef>
          </c:val>
          <c:smooth val="0"/>
          <c:extLst>
            <c:ext xmlns:c16="http://schemas.microsoft.com/office/drawing/2014/chart" uri="{C3380CC4-5D6E-409C-BE32-E72D297353CC}">
              <c16:uniqueId val="{00000002-8486-4BDC-B278-70EB7189325F}"/>
            </c:ext>
          </c:extLst>
        </c:ser>
        <c:dLbls>
          <c:showLegendKey val="0"/>
          <c:showVal val="0"/>
          <c:showCatName val="0"/>
          <c:showSerName val="0"/>
          <c:showPercent val="0"/>
          <c:showBubbleSize val="0"/>
        </c:dLbls>
        <c:marker val="1"/>
        <c:smooth val="0"/>
        <c:axId val="1283565967"/>
        <c:axId val="1283566447"/>
      </c:lineChart>
      <c:catAx>
        <c:axId val="12835659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LID4096"/>
          </a:p>
        </c:txPr>
        <c:crossAx val="1283566447"/>
        <c:crosses val="autoZero"/>
        <c:auto val="1"/>
        <c:lblAlgn val="ctr"/>
        <c:lblOffset val="100"/>
        <c:noMultiLvlLbl val="0"/>
      </c:catAx>
      <c:valAx>
        <c:axId val="1283566447"/>
        <c:scaling>
          <c:orientation val="minMax"/>
          <c:max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LID4096"/>
          </a:p>
        </c:txPr>
        <c:crossAx val="1283565967"/>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800" b="1" i="0" u="none" strike="noStrike" kern="1200" baseline="0">
              <a:solidFill>
                <a:schemeClr val="tx1">
                  <a:lumMod val="65000"/>
                  <a:lumOff val="35000"/>
                </a:schemeClr>
              </a:solidFill>
              <a:latin typeface="+mn-lt"/>
              <a:ea typeface="+mn-ea"/>
              <a:cs typeface="+mn-cs"/>
            </a:defRPr>
          </a:pPr>
          <a:endParaRPr lang="LID4096"/>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Figure</a:t>
            </a:r>
            <a:r>
              <a:rPr lang="en-GB" sz="1600" b="1" baseline="0"/>
              <a:t> 7   Member State Declared Initerest in SAFE Loans late 2025, € Billions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GB"/>
        </a:p>
      </c:txPr>
    </c:title>
    <c:autoTitleDeleted val="0"/>
    <c:plotArea>
      <c:layout/>
      <c:barChart>
        <c:barDir val="col"/>
        <c:grouping val="clustered"/>
        <c:varyColors val="0"/>
        <c:ser>
          <c:idx val="0"/>
          <c:order val="0"/>
          <c:spPr>
            <a:solidFill>
              <a:schemeClr val="accent1"/>
            </a:solidFill>
            <a:ln>
              <a:noFill/>
            </a:ln>
            <a:effectLst/>
          </c:spPr>
          <c:invertIfNegative val="0"/>
          <c:dLbls>
            <c:numFmt formatCode="#,##0.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LID4096"/>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 Figure 2 and 3'!$D$36:$D$62</c:f>
              <c:strCache>
                <c:ptCount val="27"/>
                <c:pt idx="0">
                  <c:v>Austria</c:v>
                </c:pt>
                <c:pt idx="1">
                  <c:v>Germany</c:v>
                </c:pt>
                <c:pt idx="2">
                  <c:v>Ireland</c:v>
                </c:pt>
                <c:pt idx="3">
                  <c:v>Luxembourg</c:v>
                </c:pt>
                <c:pt idx="4">
                  <c:v>Malta</c:v>
                </c:pt>
                <c:pt idx="5">
                  <c:v>Netherlands</c:v>
                </c:pt>
                <c:pt idx="6">
                  <c:v>Slovenia</c:v>
                </c:pt>
                <c:pt idx="7">
                  <c:v>Sweden (Non-€)</c:v>
                </c:pt>
                <c:pt idx="8">
                  <c:v>Denmark (Non-€)</c:v>
                </c:pt>
                <c:pt idx="9">
                  <c:v>Greece</c:v>
                </c:pt>
                <c:pt idx="10">
                  <c:v>Finland</c:v>
                </c:pt>
                <c:pt idx="11">
                  <c:v>Spain</c:v>
                </c:pt>
                <c:pt idx="12">
                  <c:v>Cyprus</c:v>
                </c:pt>
                <c:pt idx="13">
                  <c:v>Croatia</c:v>
                </c:pt>
                <c:pt idx="14">
                  <c:v>Czechia (Non-€)</c:v>
                </c:pt>
                <c:pt idx="15">
                  <c:v>Slovakia</c:v>
                </c:pt>
                <c:pt idx="16">
                  <c:v>Estonia</c:v>
                </c:pt>
                <c:pt idx="17">
                  <c:v>Bulgaria</c:v>
                </c:pt>
                <c:pt idx="18">
                  <c:v>Latvia</c:v>
                </c:pt>
                <c:pt idx="19">
                  <c:v>Portugal</c:v>
                </c:pt>
                <c:pt idx="20">
                  <c:v>Lithuania</c:v>
                </c:pt>
                <c:pt idx="21">
                  <c:v>Belgium</c:v>
                </c:pt>
                <c:pt idx="22">
                  <c:v>Italy</c:v>
                </c:pt>
                <c:pt idx="23">
                  <c:v>France</c:v>
                </c:pt>
                <c:pt idx="24">
                  <c:v>Hungary (Non-€)</c:v>
                </c:pt>
                <c:pt idx="25">
                  <c:v>Romania (Non-€)</c:v>
                </c:pt>
                <c:pt idx="26">
                  <c:v>Poland (Non-€)</c:v>
                </c:pt>
              </c:strCache>
            </c:strRef>
          </c:cat>
          <c:val>
            <c:numRef>
              <c:f>'Data Figure 2 and 3'!$G$36:$G$62</c:f>
              <c:numCache>
                <c:formatCode>General</c:formatCode>
                <c:ptCount val="27"/>
                <c:pt idx="0">
                  <c:v>0</c:v>
                </c:pt>
                <c:pt idx="1">
                  <c:v>0</c:v>
                </c:pt>
                <c:pt idx="2">
                  <c:v>0</c:v>
                </c:pt>
                <c:pt idx="3">
                  <c:v>0</c:v>
                </c:pt>
                <c:pt idx="4">
                  <c:v>0</c:v>
                </c:pt>
                <c:pt idx="5">
                  <c:v>0</c:v>
                </c:pt>
                <c:pt idx="6">
                  <c:v>0</c:v>
                </c:pt>
                <c:pt idx="7">
                  <c:v>0</c:v>
                </c:pt>
                <c:pt idx="8">
                  <c:v>4.6796822000000002E-2</c:v>
                </c:pt>
                <c:pt idx="9">
                  <c:v>0.78766928300000005</c:v>
                </c:pt>
                <c:pt idx="10">
                  <c:v>1</c:v>
                </c:pt>
                <c:pt idx="11">
                  <c:v>1</c:v>
                </c:pt>
                <c:pt idx="12">
                  <c:v>1.181503924</c:v>
                </c:pt>
                <c:pt idx="13">
                  <c:v>1.7</c:v>
                </c:pt>
                <c:pt idx="14">
                  <c:v>2.06</c:v>
                </c:pt>
                <c:pt idx="15">
                  <c:v>2.316674361</c:v>
                </c:pt>
                <c:pt idx="16">
                  <c:v>2.6609321709999998</c:v>
                </c:pt>
                <c:pt idx="17">
                  <c:v>3.2616999999999998</c:v>
                </c:pt>
                <c:pt idx="18">
                  <c:v>5.6804313219999996</c:v>
                </c:pt>
                <c:pt idx="19">
                  <c:v>5.8411793320000003</c:v>
                </c:pt>
                <c:pt idx="20">
                  <c:v>6.3754878399999999</c:v>
                </c:pt>
                <c:pt idx="21">
                  <c:v>8.3400276980000001</c:v>
                </c:pt>
                <c:pt idx="22">
                  <c:v>14.9</c:v>
                </c:pt>
                <c:pt idx="23">
                  <c:v>16.216720523999999</c:v>
                </c:pt>
                <c:pt idx="24">
                  <c:v>16.216720523999999</c:v>
                </c:pt>
                <c:pt idx="25">
                  <c:v>16.680055394</c:v>
                </c:pt>
                <c:pt idx="26">
                  <c:v>43.734100804999997</c:v>
                </c:pt>
              </c:numCache>
            </c:numRef>
          </c:val>
          <c:extLst>
            <c:ext xmlns:c16="http://schemas.microsoft.com/office/drawing/2014/chart" uri="{C3380CC4-5D6E-409C-BE32-E72D297353CC}">
              <c16:uniqueId val="{00000000-4C91-438C-A943-ECABD74BA3F3}"/>
            </c:ext>
          </c:extLst>
        </c:ser>
        <c:dLbls>
          <c:showLegendKey val="0"/>
          <c:showVal val="0"/>
          <c:showCatName val="0"/>
          <c:showSerName val="0"/>
          <c:showPercent val="0"/>
          <c:showBubbleSize val="0"/>
        </c:dLbls>
        <c:gapWidth val="219"/>
        <c:overlap val="-27"/>
        <c:axId val="1347651568"/>
        <c:axId val="1347662944"/>
      </c:barChart>
      <c:catAx>
        <c:axId val="1347651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LID4096"/>
          </a:p>
        </c:txPr>
        <c:crossAx val="1347662944"/>
        <c:crosses val="autoZero"/>
        <c:auto val="1"/>
        <c:lblAlgn val="ctr"/>
        <c:lblOffset val="100"/>
        <c:noMultiLvlLbl val="0"/>
      </c:catAx>
      <c:valAx>
        <c:axId val="13476629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LID4096"/>
          </a:p>
        </c:txPr>
        <c:crossAx val="1347651568"/>
        <c:crosses val="autoZero"/>
        <c:crossBetween val="between"/>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Figure 8   Requests for SAFE Loans, Distance to Moscow and Domestic Bond Spreads Over EU-Bonds</a:t>
            </a: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bubbleChart>
        <c:varyColors val="0"/>
        <c:ser>
          <c:idx val="0"/>
          <c:order val="0"/>
          <c:spPr>
            <a:solidFill>
              <a:schemeClr val="bg1">
                <a:alpha val="0"/>
              </a:schemeClr>
            </a:solidFill>
            <a:ln w="25400">
              <a:solidFill>
                <a:schemeClr val="accent1"/>
              </a:solidFill>
            </a:ln>
            <a:effectLst/>
          </c:spPr>
          <c:invertIfNegative val="0"/>
          <c:dPt>
            <c:idx val="2"/>
            <c:invertIfNegative val="0"/>
            <c:bubble3D val="0"/>
            <c:spPr>
              <a:solidFill>
                <a:schemeClr val="bg1">
                  <a:alpha val="0"/>
                </a:schemeClr>
              </a:solidFill>
              <a:ln w="25400">
                <a:solidFill>
                  <a:srgbClr val="FF0000"/>
                </a:solidFill>
              </a:ln>
              <a:effectLst/>
            </c:spPr>
            <c:extLst>
              <c:ext xmlns:c16="http://schemas.microsoft.com/office/drawing/2014/chart" uri="{C3380CC4-5D6E-409C-BE32-E72D297353CC}">
                <c16:uniqueId val="{00000001-CA71-4C2B-9EF5-9164CA1B236B}"/>
              </c:ext>
            </c:extLst>
          </c:dPt>
          <c:dPt>
            <c:idx val="5"/>
            <c:invertIfNegative val="0"/>
            <c:bubble3D val="0"/>
            <c:spPr>
              <a:solidFill>
                <a:schemeClr val="bg1">
                  <a:alpha val="0"/>
                </a:schemeClr>
              </a:solidFill>
              <a:ln w="25400">
                <a:solidFill>
                  <a:srgbClr val="FF0000"/>
                </a:solidFill>
              </a:ln>
              <a:effectLst/>
            </c:spPr>
            <c:extLst>
              <c:ext xmlns:c16="http://schemas.microsoft.com/office/drawing/2014/chart" uri="{C3380CC4-5D6E-409C-BE32-E72D297353CC}">
                <c16:uniqueId val="{00000003-CA71-4C2B-9EF5-9164CA1B236B}"/>
              </c:ext>
            </c:extLst>
          </c:dPt>
          <c:dPt>
            <c:idx val="6"/>
            <c:invertIfNegative val="0"/>
            <c:bubble3D val="0"/>
            <c:spPr>
              <a:solidFill>
                <a:schemeClr val="bg1">
                  <a:alpha val="0"/>
                </a:schemeClr>
              </a:solidFill>
              <a:ln w="25400">
                <a:solidFill>
                  <a:srgbClr val="FF0000"/>
                </a:solidFill>
              </a:ln>
              <a:effectLst/>
            </c:spPr>
            <c:extLst>
              <c:ext xmlns:c16="http://schemas.microsoft.com/office/drawing/2014/chart" uri="{C3380CC4-5D6E-409C-BE32-E72D297353CC}">
                <c16:uniqueId val="{00000005-CA71-4C2B-9EF5-9164CA1B236B}"/>
              </c:ext>
            </c:extLst>
          </c:dPt>
          <c:dPt>
            <c:idx val="12"/>
            <c:invertIfNegative val="0"/>
            <c:bubble3D val="0"/>
            <c:spPr>
              <a:solidFill>
                <a:schemeClr val="bg1">
                  <a:alpha val="0"/>
                </a:schemeClr>
              </a:solidFill>
              <a:ln w="25400">
                <a:solidFill>
                  <a:srgbClr val="FF0000"/>
                </a:solidFill>
              </a:ln>
              <a:effectLst/>
            </c:spPr>
            <c:extLst>
              <c:ext xmlns:c16="http://schemas.microsoft.com/office/drawing/2014/chart" uri="{C3380CC4-5D6E-409C-BE32-E72D297353CC}">
                <c16:uniqueId val="{00000007-CA71-4C2B-9EF5-9164CA1B236B}"/>
              </c:ext>
            </c:extLst>
          </c:dPt>
          <c:dPt>
            <c:idx val="21"/>
            <c:invertIfNegative val="0"/>
            <c:bubble3D val="0"/>
            <c:spPr>
              <a:solidFill>
                <a:schemeClr val="bg1">
                  <a:alpha val="0"/>
                </a:schemeClr>
              </a:solidFill>
              <a:ln w="25400">
                <a:solidFill>
                  <a:srgbClr val="FF0000"/>
                </a:solidFill>
              </a:ln>
              <a:effectLst/>
            </c:spPr>
            <c:extLst>
              <c:ext xmlns:c16="http://schemas.microsoft.com/office/drawing/2014/chart" uri="{C3380CC4-5D6E-409C-BE32-E72D297353CC}">
                <c16:uniqueId val="{00000009-CA71-4C2B-9EF5-9164CA1B236B}"/>
              </c:ext>
            </c:extLst>
          </c:dPt>
          <c:dPt>
            <c:idx val="23"/>
            <c:invertIfNegative val="0"/>
            <c:bubble3D val="0"/>
            <c:spPr>
              <a:solidFill>
                <a:schemeClr val="bg1">
                  <a:alpha val="0"/>
                </a:schemeClr>
              </a:solidFill>
              <a:ln w="25400">
                <a:solidFill>
                  <a:srgbClr val="FF0000"/>
                </a:solidFill>
              </a:ln>
              <a:effectLst/>
            </c:spPr>
            <c:extLst>
              <c:ext xmlns:c16="http://schemas.microsoft.com/office/drawing/2014/chart" uri="{C3380CC4-5D6E-409C-BE32-E72D297353CC}">
                <c16:uniqueId val="{0000000B-CA71-4C2B-9EF5-9164CA1B236B}"/>
              </c:ext>
            </c:extLst>
          </c:dPt>
          <c:dPt>
            <c:idx val="27"/>
            <c:invertIfNegative val="0"/>
            <c:bubble3D val="0"/>
            <c:spPr>
              <a:solidFill>
                <a:schemeClr val="accent1"/>
              </a:solidFill>
              <a:ln w="25400">
                <a:solidFill>
                  <a:srgbClr val="FF0000"/>
                </a:solidFill>
              </a:ln>
              <a:effectLst/>
            </c:spPr>
            <c:extLst>
              <c:ext xmlns:c16="http://schemas.microsoft.com/office/drawing/2014/chart" uri="{C3380CC4-5D6E-409C-BE32-E72D297353CC}">
                <c16:uniqueId val="{0000000D-CA71-4C2B-9EF5-9164CA1B236B}"/>
              </c:ext>
            </c:extLst>
          </c:dPt>
          <c:dLbls>
            <c:dLbl>
              <c:idx val="0"/>
              <c:layout>
                <c:manualLayout>
                  <c:x val="-5.3210787017943066E-2"/>
                  <c:y val="7.3039669495906331E-2"/>
                </c:manualLayout>
              </c:layout>
              <c:tx>
                <c:rich>
                  <a:bodyPr/>
                  <a:lstStyle/>
                  <a:p>
                    <a:fld id="{7C78FF81-8066-4B37-8CD1-EF1FBAA4E313}"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E-CA71-4C2B-9EF5-9164CA1B236B}"/>
                </c:ext>
              </c:extLst>
            </c:dLbl>
            <c:dLbl>
              <c:idx val="1"/>
              <c:layout>
                <c:manualLayout>
                  <c:x val="8.4591507566986496E-2"/>
                  <c:y val="1.2521086199298228E-2"/>
                </c:manualLayout>
              </c:layout>
              <c:tx>
                <c:rich>
                  <a:bodyPr/>
                  <a:lstStyle/>
                  <a:p>
                    <a:fld id="{0C0AEECF-6314-4065-A853-8DDB29A07521}"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F-CA71-4C2B-9EF5-9164CA1B236B}"/>
                </c:ext>
              </c:extLst>
            </c:dLbl>
            <c:dLbl>
              <c:idx val="2"/>
              <c:layout>
                <c:manualLayout>
                  <c:x val="-1.2279412388756098E-2"/>
                  <c:y val="-4.5910649397426832E-2"/>
                </c:manualLayout>
              </c:layout>
              <c:tx>
                <c:rich>
                  <a:bodyPr/>
                  <a:lstStyle/>
                  <a:p>
                    <a:fld id="{32BBF292-20F6-43C8-B215-5BF9F78F2B57}"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CA71-4C2B-9EF5-9164CA1B236B}"/>
                </c:ext>
              </c:extLst>
            </c:dLbl>
            <c:dLbl>
              <c:idx val="3"/>
              <c:tx>
                <c:rich>
                  <a:bodyPr/>
                  <a:lstStyle/>
                  <a:p>
                    <a:fld id="{AFAC4FFB-D766-4822-B938-6FBE21DF62CE}"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CA71-4C2B-9EF5-9164CA1B236B}"/>
                </c:ext>
              </c:extLst>
            </c:dLbl>
            <c:dLbl>
              <c:idx val="4"/>
              <c:layout>
                <c:manualLayout>
                  <c:x val="-0.11597222811602981"/>
                  <c:y val="-5.4258040196959061E-2"/>
                </c:manualLayout>
              </c:layout>
              <c:tx>
                <c:rich>
                  <a:bodyPr/>
                  <a:lstStyle/>
                  <a:p>
                    <a:fld id="{83467A35-6ECB-4718-A2A2-9C805C2B649C}"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1-CA71-4C2B-9EF5-9164CA1B236B}"/>
                </c:ext>
              </c:extLst>
            </c:dLbl>
            <c:dLbl>
              <c:idx val="5"/>
              <c:layout>
                <c:manualLayout>
                  <c:x val="-2.7287583086124663E-3"/>
                  <c:y val="1.460793389918119E-2"/>
                </c:manualLayout>
              </c:layout>
              <c:tx>
                <c:rich>
                  <a:bodyPr/>
                  <a:lstStyle/>
                  <a:p>
                    <a:fld id="{BF804F5C-E083-491C-B0CD-8D33048BD395}"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CA71-4C2B-9EF5-9164CA1B236B}"/>
                </c:ext>
              </c:extLst>
            </c:dLbl>
            <c:dLbl>
              <c:idx val="6"/>
              <c:layout>
                <c:manualLayout>
                  <c:x val="-7.0904907114420032E-2"/>
                  <c:y val="2.9383477586662335E-2"/>
                </c:manualLayout>
              </c:layout>
              <c:tx>
                <c:rich>
                  <a:bodyPr/>
                  <a:lstStyle/>
                  <a:p>
                    <a:fld id="{D3C458DC-4637-4E23-99DB-0100E224260D}"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5-CA71-4C2B-9EF5-9164CA1B236B}"/>
                </c:ext>
              </c:extLst>
            </c:dLbl>
            <c:dLbl>
              <c:idx val="7"/>
              <c:layout>
                <c:manualLayout>
                  <c:x val="3.0016341394737127E-2"/>
                  <c:y val="-4.5910649397426985E-2"/>
                </c:manualLayout>
              </c:layout>
              <c:tx>
                <c:rich>
                  <a:bodyPr/>
                  <a:lstStyle/>
                  <a:p>
                    <a:fld id="{DD0356A6-E956-4E4A-B5DF-7ADBAA49CB86}"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2-CA71-4C2B-9EF5-9164CA1B236B}"/>
                </c:ext>
              </c:extLst>
            </c:dLbl>
            <c:dLbl>
              <c:idx val="8"/>
              <c:layout>
                <c:manualLayout>
                  <c:x val="2.183006646889973E-2"/>
                  <c:y val="-5.8431735596725064E-2"/>
                </c:manualLayout>
              </c:layout>
              <c:tx>
                <c:rich>
                  <a:bodyPr/>
                  <a:lstStyle/>
                  <a:p>
                    <a:fld id="{96168CC9-E4F8-4FE9-B9D9-167E1AA40CCE}"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3-CA71-4C2B-9EF5-9164CA1B236B}"/>
                </c:ext>
              </c:extLst>
            </c:dLbl>
            <c:dLbl>
              <c:idx val="9"/>
              <c:layout>
                <c:manualLayout>
                  <c:x val="2.0465687314593497E-2"/>
                  <c:y val="-5.4258040196959061E-2"/>
                </c:manualLayout>
              </c:layout>
              <c:tx>
                <c:rich>
                  <a:bodyPr/>
                  <a:lstStyle/>
                  <a:p>
                    <a:fld id="{F0A37B07-8C95-415F-B2E8-B53421EBE4A9}"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4-CA71-4C2B-9EF5-9164CA1B236B}"/>
                </c:ext>
              </c:extLst>
            </c:dLbl>
            <c:dLbl>
              <c:idx val="10"/>
              <c:layout>
                <c:manualLayout>
                  <c:x val="-6.6854578561005448E-2"/>
                  <c:y val="-4.1736953997660836E-2"/>
                </c:manualLayout>
              </c:layout>
              <c:tx>
                <c:rich>
                  <a:bodyPr/>
                  <a:lstStyle/>
                  <a:p>
                    <a:fld id="{68723613-9708-4071-8422-A4FA185DE589}"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5-CA71-4C2B-9EF5-9164CA1B236B}"/>
                </c:ext>
              </c:extLst>
            </c:dLbl>
            <c:dLbl>
              <c:idx val="11"/>
              <c:layout>
                <c:manualLayout>
                  <c:x val="6.0032682789474205E-2"/>
                  <c:y val="-1.669478159906438E-2"/>
                </c:manualLayout>
              </c:layout>
              <c:tx>
                <c:rich>
                  <a:bodyPr/>
                  <a:lstStyle/>
                  <a:p>
                    <a:fld id="{908DD5BE-0219-4C08-8156-24104DDC0A04}"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6-CA71-4C2B-9EF5-9164CA1B236B}"/>
                </c:ext>
              </c:extLst>
            </c:dLbl>
            <c:dLbl>
              <c:idx val="12"/>
              <c:layout>
                <c:manualLayout>
                  <c:x val="-0.14325981120215459"/>
                  <c:y val="-0.11686347119345013"/>
                </c:manualLayout>
              </c:layout>
              <c:tx>
                <c:rich>
                  <a:bodyPr/>
                  <a:lstStyle/>
                  <a:p>
                    <a:fld id="{BCB9736F-398C-4F4D-A9E9-B1D67458906A}"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CA71-4C2B-9EF5-9164CA1B236B}"/>
                </c:ext>
              </c:extLst>
            </c:dLbl>
            <c:dLbl>
              <c:idx val="13"/>
              <c:layout>
                <c:manualLayout>
                  <c:x val="-7.3676474332536643E-2"/>
                  <c:y val="-1.4607933899181266E-2"/>
                </c:manualLayout>
              </c:layout>
              <c:tx>
                <c:rich>
                  <a:bodyPr/>
                  <a:lstStyle/>
                  <a:p>
                    <a:fld id="{DC2E0E4B-A056-438B-B5F8-57762BD74F37}"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7-CA71-4C2B-9EF5-9164CA1B236B}"/>
                </c:ext>
              </c:extLst>
            </c:dLbl>
            <c:dLbl>
              <c:idx val="14"/>
              <c:layout>
                <c:manualLayout>
                  <c:x val="3.956699547488076E-2"/>
                  <c:y val="-3.5476410898011644E-2"/>
                </c:manualLayout>
              </c:layout>
              <c:tx>
                <c:rich>
                  <a:bodyPr/>
                  <a:lstStyle/>
                  <a:p>
                    <a:fld id="{3A1B3AB9-7DE5-4E37-93C5-038218AFE14C}"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8-CA71-4C2B-9EF5-9164CA1B236B}"/>
                </c:ext>
              </c:extLst>
            </c:dLbl>
            <c:dLbl>
              <c:idx val="15"/>
              <c:layout>
                <c:manualLayout>
                  <c:x val="3.0016341394737127E-2"/>
                  <c:y val="3.5476410898011491E-2"/>
                </c:manualLayout>
              </c:layout>
              <c:tx>
                <c:rich>
                  <a:bodyPr/>
                  <a:lstStyle/>
                  <a:p>
                    <a:fld id="{63A70846-3D5F-41B6-AA7F-8989DD35E874}"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9-CA71-4C2B-9EF5-9164CA1B236B}"/>
                </c:ext>
              </c:extLst>
            </c:dLbl>
            <c:dLbl>
              <c:idx val="16"/>
              <c:layout>
                <c:manualLayout>
                  <c:x val="-8.1862749258373984E-3"/>
                  <c:y val="8.7647603395087592E-2"/>
                </c:manualLayout>
              </c:layout>
              <c:tx>
                <c:rich>
                  <a:bodyPr/>
                  <a:lstStyle/>
                  <a:p>
                    <a:fld id="{0238B854-FC34-4C74-A2A0-E2261B2D9F72}"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A-CA71-4C2B-9EF5-9164CA1B236B}"/>
                </c:ext>
              </c:extLst>
            </c:dLbl>
            <c:dLbl>
              <c:idx val="17"/>
              <c:layout>
                <c:manualLayout>
                  <c:x val="-0.15281046528229811"/>
                  <c:y val="1.2521086199298152E-2"/>
                </c:manualLayout>
              </c:layout>
              <c:tx>
                <c:rich>
                  <a:bodyPr/>
                  <a:lstStyle/>
                  <a:p>
                    <a:fld id="{328A4BD2-3E66-49CD-AF22-213994051474}"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B-CA71-4C2B-9EF5-9164CA1B236B}"/>
                </c:ext>
              </c:extLst>
            </c:dLbl>
            <c:dLbl>
              <c:idx val="18"/>
              <c:layout>
                <c:manualLayout>
                  <c:x val="9.5506540801436317E-3"/>
                  <c:y val="-3.9650106297777724E-2"/>
                </c:manualLayout>
              </c:layout>
              <c:tx>
                <c:rich>
                  <a:bodyPr/>
                  <a:lstStyle/>
                  <a:p>
                    <a:fld id="{F5D04C7A-3259-4750-9929-9B2E43BCC5E2}"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C-CA71-4C2B-9EF5-9164CA1B236B}"/>
                </c:ext>
              </c:extLst>
            </c:dLbl>
            <c:dLbl>
              <c:idx val="19"/>
              <c:layout>
                <c:manualLayout>
                  <c:x val="-0.11733660727033607"/>
                  <c:y val="-3.5476410898011644E-2"/>
                </c:manualLayout>
              </c:layout>
              <c:tx>
                <c:rich>
                  <a:bodyPr/>
                  <a:lstStyle/>
                  <a:p>
                    <a:fld id="{7D03673A-3F7F-46DB-A7F9-78246EF98928}"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D-CA71-4C2B-9EF5-9164CA1B236B}"/>
                </c:ext>
              </c:extLst>
            </c:dLbl>
            <c:dLbl>
              <c:idx val="20"/>
              <c:tx>
                <c:rich>
                  <a:bodyPr/>
                  <a:lstStyle/>
                  <a:p>
                    <a:endParaRPr lang="en-001"/>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E-CA71-4C2B-9EF5-9164CA1B236B}"/>
                </c:ext>
              </c:extLst>
            </c:dLbl>
            <c:dLbl>
              <c:idx val="21"/>
              <c:tx>
                <c:rich>
                  <a:bodyPr/>
                  <a:lstStyle/>
                  <a:p>
                    <a:fld id="{9DA4B6C9-F26C-4011-ACD6-EDD91A02B09F}"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CA71-4C2B-9EF5-9164CA1B236B}"/>
                </c:ext>
              </c:extLst>
            </c:dLbl>
            <c:dLbl>
              <c:idx val="22"/>
              <c:layout>
                <c:manualLayout>
                  <c:x val="1.503030582002092E-2"/>
                  <c:y val="2.1939373418609761E-3"/>
                </c:manualLayout>
              </c:layout>
              <c:tx>
                <c:rich>
                  <a:bodyPr/>
                  <a:lstStyle/>
                  <a:p>
                    <a:fld id="{40722719-8B83-4680-A7E9-AF363476A1DE}"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F-CA71-4C2B-9EF5-9164CA1B236B}"/>
                </c:ext>
              </c:extLst>
            </c:dLbl>
            <c:dLbl>
              <c:idx val="23"/>
              <c:layout>
                <c:manualLayout>
                  <c:x val="-9.5506540801436317E-3"/>
                  <c:y val="-0.1210371665932162"/>
                </c:manualLayout>
              </c:layout>
              <c:tx>
                <c:rich>
                  <a:bodyPr/>
                  <a:lstStyle/>
                  <a:p>
                    <a:fld id="{0CC2A57C-FF1B-4A35-B9B3-DC0663B1BB97}"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CA71-4C2B-9EF5-9164CA1B236B}"/>
                </c:ext>
              </c:extLst>
            </c:dLbl>
            <c:dLbl>
              <c:idx val="24"/>
              <c:layout>
                <c:manualLayout>
                  <c:x val="2.7287583086124663E-3"/>
                  <c:y val="3.9650106297777724E-2"/>
                </c:manualLayout>
              </c:layout>
              <c:tx>
                <c:rich>
                  <a:bodyPr/>
                  <a:lstStyle/>
                  <a:p>
                    <a:fld id="{F5C2B019-6C7C-4D56-B1B1-72BCD2B6378A}"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0-CA71-4C2B-9EF5-9164CA1B236B}"/>
                </c:ext>
              </c:extLst>
            </c:dLbl>
            <c:dLbl>
              <c:idx val="25"/>
              <c:tx>
                <c:rich>
                  <a:bodyPr/>
                  <a:lstStyle/>
                  <a:p>
                    <a:fld id="{092EA342-0016-46C3-98C6-CF08FDF1C544}" type="CELLRANGE">
                      <a:rPr lang="en-001"/>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1-CA71-4C2B-9EF5-9164CA1B236B}"/>
                </c:ext>
              </c:extLst>
            </c:dLbl>
            <c:dLbl>
              <c:idx val="26"/>
              <c:layout>
                <c:manualLayout>
                  <c:x val="0"/>
                  <c:y val="-3.756325859789468E-2"/>
                </c:manualLayout>
              </c:layout>
              <c:tx>
                <c:rich>
                  <a:bodyPr/>
                  <a:lstStyle/>
                  <a:p>
                    <a:fld id="{6C2FD4D9-0C61-4AAB-91BA-E05BC9C8EA43}"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2-CA71-4C2B-9EF5-9164CA1B236B}"/>
                </c:ext>
              </c:extLst>
            </c:dLbl>
            <c:dLbl>
              <c:idx val="27"/>
              <c:layout>
                <c:manualLayout>
                  <c:x val="-6.2730434038192714E-2"/>
                  <c:y val="7.7460052290871106E-2"/>
                </c:manualLayout>
              </c:layout>
              <c:tx>
                <c:rich>
                  <a:bodyPr/>
                  <a:lstStyle/>
                  <a:p>
                    <a:fld id="{081876CC-E0CE-4665-8D0F-4277A6B203FB}" type="CELLRANGE">
                      <a:rPr lang="en-US"/>
                      <a:pPr/>
                      <a:t>[CELLRANGE]</a:t>
                    </a:fld>
                    <a:endParaRPr lang="LID4096"/>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CA71-4C2B-9EF5-9164CA1B236B}"/>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LID4096"/>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'Data Figure 2 and 3'!$H$3:$H$30</c:f>
              <c:numCache>
                <c:formatCode>#,##0.00</c:formatCode>
                <c:ptCount val="28"/>
                <c:pt idx="0">
                  <c:v>0</c:v>
                </c:pt>
                <c:pt idx="1">
                  <c:v>0.14999999999999991</c:v>
                </c:pt>
                <c:pt idx="2">
                  <c:v>0.99000000000000021</c:v>
                </c:pt>
                <c:pt idx="3">
                  <c:v>0.10000000000000009</c:v>
                </c:pt>
                <c:pt idx="4">
                  <c:v>-8.0000000000000071E-2</c:v>
                </c:pt>
                <c:pt idx="5">
                  <c:v>1.2900000000000005</c:v>
                </c:pt>
                <c:pt idx="6">
                  <c:v>-0.60000000000000009</c:v>
                </c:pt>
                <c:pt idx="7">
                  <c:v>0.26000000000000023</c:v>
                </c:pt>
                <c:pt idx="8">
                  <c:v>-4.0000000000000036E-2</c:v>
                </c:pt>
                <c:pt idx="9">
                  <c:v>0.30000000000000027</c:v>
                </c:pt>
                <c:pt idx="10">
                  <c:v>-0.41999999999999993</c:v>
                </c:pt>
                <c:pt idx="11">
                  <c:v>0.35000000000000009</c:v>
                </c:pt>
                <c:pt idx="12">
                  <c:v>4.1400000000000006</c:v>
                </c:pt>
                <c:pt idx="13">
                  <c:v>-8.9999999999999858E-2</c:v>
                </c:pt>
                <c:pt idx="14">
                  <c:v>0.56000000000000005</c:v>
                </c:pt>
                <c:pt idx="15">
                  <c:v>0.31000000000000005</c:v>
                </c:pt>
                <c:pt idx="16">
                  <c:v>-6.0000000000000053E-2</c:v>
                </c:pt>
                <c:pt idx="17">
                  <c:v>-6.0000000000000053E-2</c:v>
                </c:pt>
                <c:pt idx="18">
                  <c:v>0.43000000000000016</c:v>
                </c:pt>
                <c:pt idx="19">
                  <c:v>-0.18000000000000016</c:v>
                </c:pt>
                <c:pt idx="21">
                  <c:v>2.5900000000000003</c:v>
                </c:pt>
                <c:pt idx="22">
                  <c:v>8.0000000000000071E-2</c:v>
                </c:pt>
                <c:pt idx="23">
                  <c:v>4.43</c:v>
                </c:pt>
                <c:pt idx="24">
                  <c:v>0.49000000000000021</c:v>
                </c:pt>
                <c:pt idx="25">
                  <c:v>8.0000000000000071E-2</c:v>
                </c:pt>
                <c:pt idx="26">
                  <c:v>0.2200000000000002</c:v>
                </c:pt>
                <c:pt idx="27">
                  <c:v>-0.62999999999999989</c:v>
                </c:pt>
              </c:numCache>
            </c:numRef>
          </c:xVal>
          <c:yVal>
            <c:numRef>
              <c:f>'Data Figure 2 and 3'!$E$3:$E$30</c:f>
              <c:numCache>
                <c:formatCode>General</c:formatCode>
                <c:ptCount val="28"/>
                <c:pt idx="0">
                  <c:v>1670</c:v>
                </c:pt>
                <c:pt idx="1">
                  <c:v>2253</c:v>
                </c:pt>
                <c:pt idx="2">
                  <c:v>1777</c:v>
                </c:pt>
                <c:pt idx="3">
                  <c:v>1867</c:v>
                </c:pt>
                <c:pt idx="4">
                  <c:v>2311</c:v>
                </c:pt>
                <c:pt idx="5">
                  <c:v>1668</c:v>
                </c:pt>
                <c:pt idx="6">
                  <c:v>1561</c:v>
                </c:pt>
                <c:pt idx="7">
                  <c:v>868</c:v>
                </c:pt>
                <c:pt idx="8">
                  <c:v>893</c:v>
                </c:pt>
                <c:pt idx="9">
                  <c:v>2486</c:v>
                </c:pt>
                <c:pt idx="10">
                  <c:v>1608</c:v>
                </c:pt>
                <c:pt idx="11">
                  <c:v>2231</c:v>
                </c:pt>
                <c:pt idx="12">
                  <c:v>1569</c:v>
                </c:pt>
                <c:pt idx="13">
                  <c:v>2795</c:v>
                </c:pt>
                <c:pt idx="14">
                  <c:v>2375</c:v>
                </c:pt>
                <c:pt idx="15">
                  <c:v>842</c:v>
                </c:pt>
                <c:pt idx="16">
                  <c:v>790</c:v>
                </c:pt>
                <c:pt idx="17">
                  <c:v>2208</c:v>
                </c:pt>
                <c:pt idx="18">
                  <c:v>2814</c:v>
                </c:pt>
                <c:pt idx="19">
                  <c:v>2198</c:v>
                </c:pt>
                <c:pt idx="20">
                  <c:v>1644</c:v>
                </c:pt>
                <c:pt idx="21">
                  <c:v>1147</c:v>
                </c:pt>
                <c:pt idx="22">
                  <c:v>3906</c:v>
                </c:pt>
                <c:pt idx="23">
                  <c:v>1498</c:v>
                </c:pt>
                <c:pt idx="24">
                  <c:v>1631</c:v>
                </c:pt>
                <c:pt idx="25">
                  <c:v>1932</c:v>
                </c:pt>
                <c:pt idx="26">
                  <c:v>3440</c:v>
                </c:pt>
                <c:pt idx="27">
                  <c:v>1228</c:v>
                </c:pt>
              </c:numCache>
            </c:numRef>
          </c:yVal>
          <c:bubbleSize>
            <c:numRef>
              <c:f>'Data Figure 2 and 3'!$F$3:$F$30</c:f>
              <c:numCache>
                <c:formatCode>General</c:formatCode>
                <c:ptCount val="28"/>
                <c:pt idx="0">
                  <c:v>0.01</c:v>
                </c:pt>
                <c:pt idx="1">
                  <c:v>8.3400276980000001</c:v>
                </c:pt>
                <c:pt idx="2">
                  <c:v>3.2616999999999998</c:v>
                </c:pt>
                <c:pt idx="3">
                  <c:v>1.7</c:v>
                </c:pt>
                <c:pt idx="4">
                  <c:v>1.181503924</c:v>
                </c:pt>
                <c:pt idx="5">
                  <c:v>2.06</c:v>
                </c:pt>
                <c:pt idx="6">
                  <c:v>4.6796822000000002E-2</c:v>
                </c:pt>
                <c:pt idx="7">
                  <c:v>2.6609321709999998</c:v>
                </c:pt>
                <c:pt idx="8">
                  <c:v>1</c:v>
                </c:pt>
                <c:pt idx="9">
                  <c:v>16.216720523999999</c:v>
                </c:pt>
                <c:pt idx="10">
                  <c:v>0.01</c:v>
                </c:pt>
                <c:pt idx="11">
                  <c:v>0.78766928300000005</c:v>
                </c:pt>
                <c:pt idx="12">
                  <c:v>16.216720523999999</c:v>
                </c:pt>
                <c:pt idx="13">
                  <c:v>0.01</c:v>
                </c:pt>
                <c:pt idx="14">
                  <c:v>14.9</c:v>
                </c:pt>
                <c:pt idx="15">
                  <c:v>5.6804313219999996</c:v>
                </c:pt>
                <c:pt idx="16">
                  <c:v>6.3754878399999999</c:v>
                </c:pt>
                <c:pt idx="17">
                  <c:v>0.01</c:v>
                </c:pt>
                <c:pt idx="18">
                  <c:v>0.01</c:v>
                </c:pt>
                <c:pt idx="19">
                  <c:v>0.01</c:v>
                </c:pt>
                <c:pt idx="21">
                  <c:v>43.734100804999997</c:v>
                </c:pt>
                <c:pt idx="22">
                  <c:v>5.8411793320000003</c:v>
                </c:pt>
                <c:pt idx="23">
                  <c:v>16.680055394</c:v>
                </c:pt>
                <c:pt idx="24">
                  <c:v>2.316674361</c:v>
                </c:pt>
                <c:pt idx="25">
                  <c:v>0.01</c:v>
                </c:pt>
                <c:pt idx="26">
                  <c:v>1</c:v>
                </c:pt>
                <c:pt idx="27">
                  <c:v>0.01</c:v>
                </c:pt>
              </c:numCache>
            </c:numRef>
          </c:bubbleSize>
          <c:bubble3D val="0"/>
          <c:extLst>
            <c:ext xmlns:c15="http://schemas.microsoft.com/office/drawing/2012/chart" uri="{02D57815-91ED-43cb-92C2-25804820EDAC}">
              <c15:datalabelsRange>
                <c15:f>'Data Figure 2 and 3'!$C$3:$C$30</c15:f>
                <c15:dlblRangeCache>
                  <c:ptCount val="28"/>
                  <c:pt idx="0">
                    <c:v>Austria</c:v>
                  </c:pt>
                  <c:pt idx="1">
                    <c:v>Belgium</c:v>
                  </c:pt>
                  <c:pt idx="2">
                    <c:v>Bulgaria (Non-€)</c:v>
                  </c:pt>
                  <c:pt idx="3">
                    <c:v>Croatia</c:v>
                  </c:pt>
                  <c:pt idx="4">
                    <c:v>Cyprus</c:v>
                  </c:pt>
                  <c:pt idx="5">
                    <c:v>Czechia (Non-€)</c:v>
                  </c:pt>
                  <c:pt idx="6">
                    <c:v>Denmark (Non-€)</c:v>
                  </c:pt>
                  <c:pt idx="7">
                    <c:v>Estonia</c:v>
                  </c:pt>
                  <c:pt idx="8">
                    <c:v>Finland</c:v>
                  </c:pt>
                  <c:pt idx="9">
                    <c:v>France</c:v>
                  </c:pt>
                  <c:pt idx="10">
                    <c:v>Germany</c:v>
                  </c:pt>
                  <c:pt idx="11">
                    <c:v>Greece</c:v>
                  </c:pt>
                  <c:pt idx="12">
                    <c:v>Hungary (Non-€)</c:v>
                  </c:pt>
                  <c:pt idx="13">
                    <c:v>Ireland</c:v>
                  </c:pt>
                  <c:pt idx="14">
                    <c:v>Italy</c:v>
                  </c:pt>
                  <c:pt idx="15">
                    <c:v>Latvia</c:v>
                  </c:pt>
                  <c:pt idx="16">
                    <c:v>Lithuania</c:v>
                  </c:pt>
                  <c:pt idx="17">
                    <c:v>Luxembourg</c:v>
                  </c:pt>
                  <c:pt idx="18">
                    <c:v>Malta</c:v>
                  </c:pt>
                  <c:pt idx="19">
                    <c:v>Netherlands</c:v>
                  </c:pt>
                  <c:pt idx="20">
                    <c:v>Norway</c:v>
                  </c:pt>
                  <c:pt idx="21">
                    <c:v>Poland (Non-€)</c:v>
                  </c:pt>
                  <c:pt idx="22">
                    <c:v>Portugal</c:v>
                  </c:pt>
                  <c:pt idx="23">
                    <c:v>Romania (Non-€)</c:v>
                  </c:pt>
                  <c:pt idx="24">
                    <c:v>Slovakia</c:v>
                  </c:pt>
                  <c:pt idx="25">
                    <c:v>Slovenia</c:v>
                  </c:pt>
                  <c:pt idx="26">
                    <c:v>Spain</c:v>
                  </c:pt>
                  <c:pt idx="27">
                    <c:v>Sweden (Non-€)</c:v>
                  </c:pt>
                </c15:dlblRangeCache>
              </c15:datalabelsRange>
            </c:ext>
            <c:ext xmlns:c16="http://schemas.microsoft.com/office/drawing/2014/chart" uri="{C3380CC4-5D6E-409C-BE32-E72D297353CC}">
              <c16:uniqueId val="{00000023-CA71-4C2B-9EF5-9164CA1B236B}"/>
            </c:ext>
          </c:extLst>
        </c:ser>
        <c:dLbls>
          <c:showLegendKey val="0"/>
          <c:showVal val="0"/>
          <c:showCatName val="0"/>
          <c:showSerName val="0"/>
          <c:showPercent val="0"/>
          <c:showBubbleSize val="0"/>
        </c:dLbls>
        <c:bubbleScale val="100"/>
        <c:showNegBubbles val="0"/>
        <c:axId val="200034319"/>
        <c:axId val="200034799"/>
      </c:bubbleChart>
      <c:valAx>
        <c:axId val="200034319"/>
        <c:scaling>
          <c:orientation val="minMax"/>
          <c:max val="5"/>
          <c:min val="-1"/>
        </c:scaling>
        <c:delete val="0"/>
        <c:axPos val="b"/>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GB" sz="1400" b="1"/>
                  <a:t>10Y Local Currency Yield</a:t>
                </a:r>
                <a:r>
                  <a:rPr lang="en-GB" sz="1400" b="1" baseline="0"/>
                  <a:t> Spread to EU Bonds in June 2025, Percent</a:t>
                </a:r>
                <a:endParaRPr lang="en-GB" sz="1400" b="1"/>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GB"/>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LID4096"/>
          </a:p>
        </c:txPr>
        <c:crossAx val="200034799"/>
        <c:crosses val="autoZero"/>
        <c:crossBetween val="midCat"/>
      </c:valAx>
      <c:valAx>
        <c:axId val="200034799"/>
        <c:scaling>
          <c:orientation val="minMax"/>
          <c:max val="4500"/>
        </c:scaling>
        <c:delete val="0"/>
        <c:axPos val="l"/>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GB" sz="1200" b="1"/>
                  <a:t>Distance</a:t>
                </a:r>
                <a:r>
                  <a:rPr lang="en-GB" sz="1200" b="1" baseline="0"/>
                  <a:t> Between National Capital and Moscow, Kilometers</a:t>
                </a:r>
                <a:endParaRPr lang="en-GB" sz="1200" b="1"/>
              </a:p>
            </c:rich>
          </c:tx>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GB"/>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LID4096"/>
          </a:p>
        </c:txPr>
        <c:crossAx val="200034319"/>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Sheet5!$L$16:$L$42</c:f>
              <c:numCache>
                <c:formatCode>General</c:formatCode>
                <c:ptCount val="27"/>
                <c:pt idx="0">
                  <c:v>108.5</c:v>
                </c:pt>
                <c:pt idx="1">
                  <c:v>82.4</c:v>
                </c:pt>
                <c:pt idx="2">
                  <c:v>23.8</c:v>
                </c:pt>
                <c:pt idx="3">
                  <c:v>78.2</c:v>
                </c:pt>
                <c:pt idx="4">
                  <c:v>96.5</c:v>
                </c:pt>
                <c:pt idx="5">
                  <c:v>40.700000000000003</c:v>
                </c:pt>
                <c:pt idx="6">
                  <c:v>40.5</c:v>
                </c:pt>
                <c:pt idx="7">
                  <c:v>18.399999999999999</c:v>
                </c:pt>
                <c:pt idx="8">
                  <c:v>73.2</c:v>
                </c:pt>
                <c:pt idx="9">
                  <c:v>112.8</c:v>
                </c:pt>
                <c:pt idx="10">
                  <c:v>68.099999999999994</c:v>
                </c:pt>
                <c:pt idx="11">
                  <c:v>197.3</c:v>
                </c:pt>
                <c:pt idx="12">
                  <c:v>76.2</c:v>
                </c:pt>
                <c:pt idx="13">
                  <c:v>52.6</c:v>
                </c:pt>
                <c:pt idx="14">
                  <c:v>145.80000000000001</c:v>
                </c:pt>
                <c:pt idx="15">
                  <c:v>45.9</c:v>
                </c:pt>
                <c:pt idx="16">
                  <c:v>43.3</c:v>
                </c:pt>
                <c:pt idx="17">
                  <c:v>24.2</c:v>
                </c:pt>
                <c:pt idx="18">
                  <c:v>49.8</c:v>
                </c:pt>
                <c:pt idx="19">
                  <c:v>50.5</c:v>
                </c:pt>
                <c:pt idx="20">
                  <c:v>53</c:v>
                </c:pt>
                <c:pt idx="21">
                  <c:v>123.9</c:v>
                </c:pt>
                <c:pt idx="22">
                  <c:v>48.3</c:v>
                </c:pt>
                <c:pt idx="23">
                  <c:v>60.2</c:v>
                </c:pt>
                <c:pt idx="24">
                  <c:v>74.8</c:v>
                </c:pt>
                <c:pt idx="25">
                  <c:v>115.7</c:v>
                </c:pt>
                <c:pt idx="26">
                  <c:v>36.9</c:v>
                </c:pt>
              </c:numCache>
            </c:numRef>
          </c:xVal>
          <c:yVal>
            <c:numRef>
              <c:f>Sheet5!$K$16:$K$42</c:f>
              <c:numCache>
                <c:formatCode>General</c:formatCode>
                <c:ptCount val="27"/>
                <c:pt idx="0">
                  <c:v>0.25</c:v>
                </c:pt>
                <c:pt idx="1">
                  <c:v>0.36901408450704243</c:v>
                </c:pt>
                <c:pt idx="2">
                  <c:v>0.44</c:v>
                </c:pt>
                <c:pt idx="3">
                  <c:v>-0.1</c:v>
                </c:pt>
                <c:pt idx="4">
                  <c:v>0.16525423728813582</c:v>
                </c:pt>
                <c:pt idx="5">
                  <c:v>0.73</c:v>
                </c:pt>
                <c:pt idx="6">
                  <c:v>0.98</c:v>
                </c:pt>
                <c:pt idx="7">
                  <c:v>1.35</c:v>
                </c:pt>
                <c:pt idx="8">
                  <c:v>0.99</c:v>
                </c:pt>
                <c:pt idx="9">
                  <c:v>0.13</c:v>
                </c:pt>
                <c:pt idx="10">
                  <c:v>0.56999999999999995</c:v>
                </c:pt>
                <c:pt idx="11">
                  <c:v>-0.92</c:v>
                </c:pt>
                <c:pt idx="12">
                  <c:v>0.81</c:v>
                </c:pt>
                <c:pt idx="13">
                  <c:v>0.10810810810810789</c:v>
                </c:pt>
                <c:pt idx="14">
                  <c:v>-0.02</c:v>
                </c:pt>
                <c:pt idx="15">
                  <c:v>1.2</c:v>
                </c:pt>
                <c:pt idx="16">
                  <c:v>1.1399999999999999</c:v>
                </c:pt>
                <c:pt idx="17">
                  <c:v>0.72</c:v>
                </c:pt>
                <c:pt idx="18">
                  <c:v>0.11111111111111094</c:v>
                </c:pt>
                <c:pt idx="19">
                  <c:v>0.68</c:v>
                </c:pt>
                <c:pt idx="20">
                  <c:v>1.6</c:v>
                </c:pt>
                <c:pt idx="21">
                  <c:v>0.06</c:v>
                </c:pt>
                <c:pt idx="22">
                  <c:v>0.32</c:v>
                </c:pt>
                <c:pt idx="23">
                  <c:v>0.25</c:v>
                </c:pt>
                <c:pt idx="24">
                  <c:v>0.13</c:v>
                </c:pt>
                <c:pt idx="25">
                  <c:v>0.41</c:v>
                </c:pt>
                <c:pt idx="26">
                  <c:v>0.88</c:v>
                </c:pt>
              </c:numCache>
            </c:numRef>
          </c:yVal>
          <c:smooth val="0"/>
          <c:extLst>
            <c:ext xmlns:c16="http://schemas.microsoft.com/office/drawing/2014/chart" uri="{C3380CC4-5D6E-409C-BE32-E72D297353CC}">
              <c16:uniqueId val="{00000000-FE1E-4E6E-B2BC-2C2C609693A4}"/>
            </c:ext>
          </c:extLst>
        </c:ser>
        <c:dLbls>
          <c:showLegendKey val="0"/>
          <c:showVal val="0"/>
          <c:showCatName val="0"/>
          <c:showSerName val="0"/>
          <c:showPercent val="0"/>
          <c:showBubbleSize val="0"/>
        </c:dLbls>
        <c:axId val="2027590272"/>
        <c:axId val="2027582112"/>
      </c:scatterChart>
      <c:valAx>
        <c:axId val="202759027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2027582112"/>
        <c:crosses val="autoZero"/>
        <c:crossBetween val="midCat"/>
      </c:valAx>
      <c:valAx>
        <c:axId val="20275821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2027590272"/>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9.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5.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7F436BA-B674-4840-B831-B64FB903BFD1}">
  <sheetPr/>
  <sheetViews>
    <sheetView zoomScale="167"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26CDDD8-955C-4635-AEFE-74213AC48C5D}">
  <sheetPr/>
  <sheetViews>
    <sheetView tabSelected="1" zoomScale="166"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4409E398-8A34-4222-9B7E-B7FCBCC3E463}">
  <sheetPr/>
  <sheetViews>
    <sheetView zoomScale="167"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14A1A12B-690F-4B5D-AB43-11C2019B5F35}">
  <sheetPr/>
  <sheetViews>
    <sheetView zoomScale="84" workbookViewId="0" zoomToFit="1"/>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916595DD-902A-4919-BF74-5F85591A6893}">
  <sheetPr/>
  <sheetViews>
    <sheetView zoomScale="167" workbookViewId="0" zoomToFit="1"/>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47ABD154-04BE-4E57-80AA-1E2BBDD4721F}">
  <sheetPr/>
  <sheetViews>
    <sheetView zoomScale="166" workbookViewId="0" zoomToFit="1"/>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F59230A2-2E94-420F-A80D-1035AE1E7542}">
  <sheetPr/>
  <sheetViews>
    <sheetView zoomScale="87" workbookViewId="0" zoomToFit="1"/>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CD1E0B1B-9DB5-428F-87A5-BF2B92815CDF}">
  <sheetPr/>
  <sheetViews>
    <sheetView zoomScale="167"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308263" cy="6080030"/>
    <xdr:graphicFrame macro="">
      <xdr:nvGraphicFramePr>
        <xdr:cNvPr id="2" name="Chart 1">
          <a:extLst>
            <a:ext uri="{FF2B5EF4-FFF2-40B4-BE49-F238E27FC236}">
              <a16:creationId xmlns:a16="http://schemas.microsoft.com/office/drawing/2014/main" id="{2433EDCE-9FA0-1EA5-6214-1CEEC7ED7D0C}"/>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0.641</cdr:x>
      <cdr:y>0.25749</cdr:y>
    </cdr:from>
    <cdr:to>
      <cdr:x>0.85062</cdr:x>
      <cdr:y>0.3138</cdr:y>
    </cdr:to>
    <cdr:sp macro="" textlink="">
      <cdr:nvSpPr>
        <cdr:cNvPr id="2" name="TextBox 1">
          <a:extLst xmlns:a="http://schemas.openxmlformats.org/drawingml/2006/main">
            <a:ext uri="{FF2B5EF4-FFF2-40B4-BE49-F238E27FC236}">
              <a16:creationId xmlns:a16="http://schemas.microsoft.com/office/drawing/2014/main" id="{982EDD36-ABCE-9073-E3AA-225F65EFA9B0}"/>
            </a:ext>
          </a:extLst>
        </cdr:cNvPr>
        <cdr:cNvSpPr txBox="1"/>
      </cdr:nvSpPr>
      <cdr:spPr>
        <a:xfrm xmlns:a="http://schemas.openxmlformats.org/drawingml/2006/main">
          <a:off x="5958404" y="1563158"/>
          <a:ext cx="1948494" cy="34184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400" b="1" kern="1200"/>
            <a:t>- EU27/NATO</a:t>
          </a:r>
          <a:endParaRPr lang="LID4096" sz="1400" b="1" kern="1200"/>
        </a:p>
      </cdr:txBody>
    </cdr:sp>
  </cdr:relSizeAnchor>
  <cdr:relSizeAnchor xmlns:cdr="http://schemas.openxmlformats.org/drawingml/2006/chartDrawing">
    <cdr:from>
      <cdr:x>0.63977</cdr:x>
      <cdr:y>0.2849</cdr:y>
    </cdr:from>
    <cdr:to>
      <cdr:x>0.8537</cdr:x>
      <cdr:y>0.33081</cdr:y>
    </cdr:to>
    <cdr:sp macro="" textlink="">
      <cdr:nvSpPr>
        <cdr:cNvPr id="3" name="TextBox 1">
          <a:extLst xmlns:a="http://schemas.openxmlformats.org/drawingml/2006/main">
            <a:ext uri="{FF2B5EF4-FFF2-40B4-BE49-F238E27FC236}">
              <a16:creationId xmlns:a16="http://schemas.microsoft.com/office/drawing/2014/main" id="{5F6CB9AA-1043-966B-9F6A-A89CF040389E}"/>
            </a:ext>
          </a:extLst>
        </cdr:cNvPr>
        <cdr:cNvSpPr txBox="1"/>
      </cdr:nvSpPr>
      <cdr:spPr>
        <a:xfrm xmlns:a="http://schemas.openxmlformats.org/drawingml/2006/main">
          <a:off x="5946945" y="1729556"/>
          <a:ext cx="1988643" cy="27872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400" b="1" kern="1200"/>
            <a:t>- EU27, Neutral</a:t>
          </a:r>
          <a:endParaRPr lang="LID4096" sz="1400" b="1" kern="1200"/>
        </a:p>
      </cdr:txBody>
    </cdr:sp>
  </cdr:relSizeAnchor>
  <cdr:relSizeAnchor xmlns:cdr="http://schemas.openxmlformats.org/drawingml/2006/chartDrawing">
    <cdr:from>
      <cdr:x>0.63915</cdr:x>
      <cdr:y>0.31704</cdr:y>
    </cdr:from>
    <cdr:to>
      <cdr:x>0.86235</cdr:x>
      <cdr:y>0.38658</cdr:y>
    </cdr:to>
    <cdr:sp macro="" textlink="">
      <cdr:nvSpPr>
        <cdr:cNvPr id="4" name="TextBox 1">
          <a:extLst xmlns:a="http://schemas.openxmlformats.org/drawingml/2006/main">
            <a:ext uri="{FF2B5EF4-FFF2-40B4-BE49-F238E27FC236}">
              <a16:creationId xmlns:a16="http://schemas.microsoft.com/office/drawing/2014/main" id="{7E154F99-B91C-345E-67DA-624C3930391E}"/>
            </a:ext>
          </a:extLst>
        </cdr:cNvPr>
        <cdr:cNvSpPr txBox="1"/>
      </cdr:nvSpPr>
      <cdr:spPr>
        <a:xfrm xmlns:a="http://schemas.openxmlformats.org/drawingml/2006/main">
          <a:off x="5941207" y="1924672"/>
          <a:ext cx="2074712" cy="4221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400" b="1" kern="1200"/>
            <a:t>- EU27, Pro-Russia</a:t>
          </a:r>
          <a:endParaRPr lang="LID4096" sz="1400" b="1" kern="1200"/>
        </a:p>
      </cdr:txBody>
    </cdr:sp>
  </cdr:relSizeAnchor>
  <cdr:relSizeAnchor xmlns:cdr="http://schemas.openxmlformats.org/drawingml/2006/chartDrawing">
    <cdr:from>
      <cdr:x>0.72742</cdr:x>
      <cdr:y>0.18377</cdr:y>
    </cdr:from>
    <cdr:to>
      <cdr:x>0.95479</cdr:x>
      <cdr:y>0.20552</cdr:y>
    </cdr:to>
    <cdr:sp macro="" textlink="">
      <cdr:nvSpPr>
        <cdr:cNvPr id="5" name="TextBox 1">
          <a:extLst xmlns:a="http://schemas.openxmlformats.org/drawingml/2006/main">
            <a:ext uri="{FF2B5EF4-FFF2-40B4-BE49-F238E27FC236}">
              <a16:creationId xmlns:a16="http://schemas.microsoft.com/office/drawing/2014/main" id="{D6AE62E4-C9EE-5878-13AD-4E90AF1D60C0}"/>
            </a:ext>
          </a:extLst>
        </cdr:cNvPr>
        <cdr:cNvSpPr txBox="1"/>
      </cdr:nvSpPr>
      <cdr:spPr>
        <a:xfrm xmlns:a="http://schemas.openxmlformats.org/drawingml/2006/main">
          <a:off x="6761735" y="1115629"/>
          <a:ext cx="2113514" cy="13203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GB" sz="1100" b="1" i="1" kern="1200"/>
            <a:t>Source: Kiel Institute;  Eurostat</a:t>
          </a:r>
          <a:endParaRPr lang="LID4096" sz="1100" b="1" i="1" kern="1200"/>
        </a:p>
      </cdr:txBody>
    </cdr:sp>
  </cdr:relSizeAnchor>
  <cdr:relSizeAnchor xmlns:cdr="http://schemas.openxmlformats.org/drawingml/2006/chartDrawing">
    <cdr:from>
      <cdr:x>0.62804</cdr:x>
      <cdr:y>0.266</cdr:y>
    </cdr:from>
    <cdr:to>
      <cdr:x>0.63545</cdr:x>
      <cdr:y>0.27735</cdr:y>
    </cdr:to>
    <cdr:sp macro="" textlink="">
      <cdr:nvSpPr>
        <cdr:cNvPr id="6" name="Dodecagon 5">
          <a:extLst xmlns:a="http://schemas.openxmlformats.org/drawingml/2006/main">
            <a:ext uri="{FF2B5EF4-FFF2-40B4-BE49-F238E27FC236}">
              <a16:creationId xmlns:a16="http://schemas.microsoft.com/office/drawing/2014/main" id="{D968B205-65ED-E1D1-7DD9-F1BD4385E416}"/>
            </a:ext>
          </a:extLst>
        </cdr:cNvPr>
        <cdr:cNvSpPr/>
      </cdr:nvSpPr>
      <cdr:spPr>
        <a:xfrm xmlns:a="http://schemas.openxmlformats.org/drawingml/2006/main">
          <a:off x="11675890" y="3229625"/>
          <a:ext cx="137759" cy="137806"/>
        </a:xfrm>
        <a:prstGeom xmlns:a="http://schemas.openxmlformats.org/drawingml/2006/main" prst="dodecagon">
          <a:avLst/>
        </a:prstGeom>
        <a:solidFill xmlns:a="http://schemas.openxmlformats.org/drawingml/2006/main">
          <a:srgbClr val="00B050"/>
        </a:solidFill>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LID4096" kern="1200"/>
        </a:p>
      </cdr:txBody>
    </cdr:sp>
  </cdr:relSizeAnchor>
  <cdr:relSizeAnchor xmlns:cdr="http://schemas.openxmlformats.org/drawingml/2006/chartDrawing">
    <cdr:from>
      <cdr:x>0.62682</cdr:x>
      <cdr:y>0.30657</cdr:y>
    </cdr:from>
    <cdr:to>
      <cdr:x>0.63423</cdr:x>
      <cdr:y>0.31792</cdr:y>
    </cdr:to>
    <cdr:sp macro="" textlink="">
      <cdr:nvSpPr>
        <cdr:cNvPr id="7" name="Dodecagon 6">
          <a:extLst xmlns:a="http://schemas.openxmlformats.org/drawingml/2006/main">
            <a:ext uri="{FF2B5EF4-FFF2-40B4-BE49-F238E27FC236}">
              <a16:creationId xmlns:a16="http://schemas.microsoft.com/office/drawing/2014/main" id="{D968B205-65ED-E1D1-7DD9-F1BD4385E416}"/>
            </a:ext>
          </a:extLst>
        </cdr:cNvPr>
        <cdr:cNvSpPr/>
      </cdr:nvSpPr>
      <cdr:spPr>
        <a:xfrm xmlns:a="http://schemas.openxmlformats.org/drawingml/2006/main">
          <a:off x="5834623" y="1863960"/>
          <a:ext cx="68974" cy="69008"/>
        </a:xfrm>
        <a:prstGeom xmlns:a="http://schemas.openxmlformats.org/drawingml/2006/main" prst="dodecagon">
          <a:avLst/>
        </a:prstGeom>
        <a:solidFill xmlns:a="http://schemas.openxmlformats.org/drawingml/2006/main">
          <a:srgbClr val="EE0000"/>
        </a:solidFill>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LID4096" kern="1200"/>
        </a:p>
      </cdr:txBody>
    </cdr:sp>
  </cdr:relSizeAnchor>
  <cdr:relSizeAnchor xmlns:cdr="http://schemas.openxmlformats.org/drawingml/2006/chartDrawing">
    <cdr:from>
      <cdr:x>0.62989</cdr:x>
      <cdr:y>0.34149</cdr:y>
    </cdr:from>
    <cdr:to>
      <cdr:x>0.6373</cdr:x>
      <cdr:y>0.35284</cdr:y>
    </cdr:to>
    <cdr:sp macro="" textlink="">
      <cdr:nvSpPr>
        <cdr:cNvPr id="8" name="Dodecagon 7">
          <a:extLst xmlns:a="http://schemas.openxmlformats.org/drawingml/2006/main">
            <a:ext uri="{FF2B5EF4-FFF2-40B4-BE49-F238E27FC236}">
              <a16:creationId xmlns:a16="http://schemas.microsoft.com/office/drawing/2014/main" id="{D968B205-65ED-E1D1-7DD9-F1BD4385E416}"/>
            </a:ext>
          </a:extLst>
        </cdr:cNvPr>
        <cdr:cNvSpPr/>
      </cdr:nvSpPr>
      <cdr:spPr>
        <a:xfrm xmlns:a="http://schemas.openxmlformats.org/drawingml/2006/main">
          <a:off x="5863140" y="2076242"/>
          <a:ext cx="68974" cy="69008"/>
        </a:xfrm>
        <a:prstGeom xmlns:a="http://schemas.openxmlformats.org/drawingml/2006/main" prst="dodecagon">
          <a:avLst/>
        </a:prstGeom>
        <a:solidFill xmlns:a="http://schemas.openxmlformats.org/drawingml/2006/main">
          <a:schemeClr val="tx1"/>
        </a:solidFill>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LID4096" kern="1200"/>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306958" cy="6082229"/>
    <xdr:graphicFrame macro="">
      <xdr:nvGraphicFramePr>
        <xdr:cNvPr id="2" name="Chart 1">
          <a:extLst>
            <a:ext uri="{FF2B5EF4-FFF2-40B4-BE49-F238E27FC236}">
              <a16:creationId xmlns:a16="http://schemas.microsoft.com/office/drawing/2014/main" id="{70F4427E-84D4-B5EB-2E31-B88E3AA9BFF5}"/>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0.58755</cdr:x>
      <cdr:y>0.89587</cdr:y>
    </cdr:from>
    <cdr:to>
      <cdr:x>0.99259</cdr:x>
      <cdr:y>0.94707</cdr:y>
    </cdr:to>
    <cdr:sp macro="" textlink="">
      <cdr:nvSpPr>
        <cdr:cNvPr id="2" name="TextBox 1">
          <a:extLst xmlns:a="http://schemas.openxmlformats.org/drawingml/2006/main">
            <a:ext uri="{FF2B5EF4-FFF2-40B4-BE49-F238E27FC236}">
              <a16:creationId xmlns:a16="http://schemas.microsoft.com/office/drawing/2014/main" id="{18288DBE-DB88-4857-E24C-D0C8074A1D38}"/>
            </a:ext>
          </a:extLst>
        </cdr:cNvPr>
        <cdr:cNvSpPr txBox="1"/>
      </cdr:nvSpPr>
      <cdr:spPr>
        <a:xfrm xmlns:a="http://schemas.openxmlformats.org/drawingml/2006/main">
          <a:off x="5468268" y="5448886"/>
          <a:ext cx="3769725" cy="3114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a:r>
            <a:rPr lang="en-GB" sz="1100" b="1" i="1" kern="1200"/>
            <a:t>Source: Kiel Institute Ukraine Tracker</a:t>
          </a:r>
          <a:r>
            <a:rPr lang="en-GB" sz="1100" b="1" i="1" kern="1200" baseline="0"/>
            <a:t> December 202</a:t>
          </a:r>
          <a:r>
            <a:rPr lang="en-GB" sz="1100" b="1" i="1" kern="1200"/>
            <a:t>5; Author</a:t>
          </a:r>
          <a:endParaRPr lang="LID4096" sz="1100" b="1" i="1" kern="1200"/>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308263" cy="6080030"/>
    <xdr:graphicFrame macro="">
      <xdr:nvGraphicFramePr>
        <xdr:cNvPr id="2" name="Chart 1">
          <a:extLst>
            <a:ext uri="{FF2B5EF4-FFF2-40B4-BE49-F238E27FC236}">
              <a16:creationId xmlns:a16="http://schemas.microsoft.com/office/drawing/2014/main" id="{D6E37330-816D-9176-10F3-A7B6E136E7D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0.04146</cdr:x>
      <cdr:y>0.73483</cdr:y>
    </cdr:from>
    <cdr:to>
      <cdr:x>0.3189</cdr:x>
      <cdr:y>0.78898</cdr:y>
    </cdr:to>
    <cdr:sp macro="" textlink="">
      <cdr:nvSpPr>
        <cdr:cNvPr id="2" name="TextBox 1">
          <a:extLst xmlns:a="http://schemas.openxmlformats.org/drawingml/2006/main">
            <a:ext uri="{FF2B5EF4-FFF2-40B4-BE49-F238E27FC236}">
              <a16:creationId xmlns:a16="http://schemas.microsoft.com/office/drawing/2014/main" id="{BE9721EC-64F9-7A2C-363C-0E75A1CAAA2C}"/>
            </a:ext>
          </a:extLst>
        </cdr:cNvPr>
        <cdr:cNvSpPr txBox="1"/>
      </cdr:nvSpPr>
      <cdr:spPr>
        <a:xfrm xmlns:a="http://schemas.openxmlformats.org/drawingml/2006/main">
          <a:off x="385536" y="4462016"/>
          <a:ext cx="2579678" cy="32883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en-GB" sz="1100" b="1" i="1" kern="1200"/>
            <a:t>Source:</a:t>
          </a:r>
          <a:r>
            <a:rPr lang="en-GB" sz="1100" b="1" i="1" kern="1200" baseline="0"/>
            <a:t> European Commission</a:t>
          </a:r>
          <a:endParaRPr lang="LID4096" sz="1100" b="1" i="1" kern="1200"/>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308263" cy="6080030"/>
    <xdr:graphicFrame macro="">
      <xdr:nvGraphicFramePr>
        <xdr:cNvPr id="2" name="Chart 1">
          <a:extLst>
            <a:ext uri="{FF2B5EF4-FFF2-40B4-BE49-F238E27FC236}">
              <a16:creationId xmlns:a16="http://schemas.microsoft.com/office/drawing/2014/main" id="{B33D6CB6-FFD7-F81B-688D-E00B281C67A5}"/>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0.6</cdr:x>
      <cdr:y>0.18768</cdr:y>
    </cdr:from>
    <cdr:to>
      <cdr:x>1</cdr:x>
      <cdr:y>0.36833</cdr:y>
    </cdr:to>
    <cdr:sp macro="" textlink="">
      <cdr:nvSpPr>
        <cdr:cNvPr id="2" name="TextBox 1">
          <a:extLst xmlns:a="http://schemas.openxmlformats.org/drawingml/2006/main">
            <a:ext uri="{FF2B5EF4-FFF2-40B4-BE49-F238E27FC236}">
              <a16:creationId xmlns:a16="http://schemas.microsoft.com/office/drawing/2014/main" id="{2D948EE4-DE3B-BBE9-6396-30D86F674400}"/>
            </a:ext>
          </a:extLst>
        </cdr:cNvPr>
        <cdr:cNvSpPr txBox="1"/>
      </cdr:nvSpPr>
      <cdr:spPr>
        <a:xfrm xmlns:a="http://schemas.openxmlformats.org/drawingml/2006/main">
          <a:off x="5578928" y="1139598"/>
          <a:ext cx="3719286" cy="109696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en-GB" sz="1100" kern="1200"/>
            <a:t>Size of</a:t>
          </a:r>
          <a:r>
            <a:rPr lang="en-GB" sz="1100" kern="1200" baseline="0"/>
            <a:t> bubbles indicate scope of SAFE Bond interest, with smallest size indicating zero level of interest.</a:t>
          </a:r>
        </a:p>
        <a:p xmlns:a="http://schemas.openxmlformats.org/drawingml/2006/main">
          <a:pPr algn="l"/>
          <a:r>
            <a:rPr lang="en-GB" sz="1100" kern="1200" baseline="0"/>
            <a:t>Non- members are in red. Bulgaria will join the euro area on January 1 2026. </a:t>
          </a:r>
        </a:p>
        <a:p xmlns:a="http://schemas.openxmlformats.org/drawingml/2006/main">
          <a:pPr algn="l"/>
          <a:r>
            <a:rPr lang="en-GB" sz="1100" i="1" kern="1200"/>
            <a:t>Source: European Commission;</a:t>
          </a:r>
          <a:r>
            <a:rPr lang="en-GB" sz="1100" i="1" kern="1200" baseline="0"/>
            <a:t> Eurostat lrt_lt_mcby_m</a:t>
          </a:r>
          <a:endParaRPr lang="LID4096" sz="1100" i="1" kern="1200"/>
        </a:p>
      </cdr:txBody>
    </cdr:sp>
  </cdr:relSizeAnchor>
</c:userShapes>
</file>

<file path=xl/drawings/drawing17.xml><?xml version="1.0" encoding="utf-8"?>
<xdr:wsDr xmlns:xdr="http://schemas.openxmlformats.org/drawingml/2006/spreadsheetDrawing" xmlns:a="http://schemas.openxmlformats.org/drawingml/2006/main">
  <xdr:twoCellAnchor>
    <xdr:from>
      <xdr:col>20</xdr:col>
      <xdr:colOff>319087</xdr:colOff>
      <xdr:row>19</xdr:row>
      <xdr:rowOff>52387</xdr:rowOff>
    </xdr:from>
    <xdr:to>
      <xdr:col>28</xdr:col>
      <xdr:colOff>14287</xdr:colOff>
      <xdr:row>33</xdr:row>
      <xdr:rowOff>128587</xdr:rowOff>
    </xdr:to>
    <xdr:graphicFrame macro="">
      <xdr:nvGraphicFramePr>
        <xdr:cNvPr id="2" name="Chart 1">
          <a:extLst>
            <a:ext uri="{FF2B5EF4-FFF2-40B4-BE49-F238E27FC236}">
              <a16:creationId xmlns:a16="http://schemas.microsoft.com/office/drawing/2014/main" id="{F2405B5F-4D0A-06C8-D08B-24B37C84101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0.05296</cdr:x>
      <cdr:y>0.71351</cdr:y>
    </cdr:from>
    <cdr:to>
      <cdr:x>0.62442</cdr:x>
      <cdr:y>0.81614</cdr:y>
    </cdr:to>
    <cdr:sp macro="" textlink="">
      <cdr:nvSpPr>
        <cdr:cNvPr id="2" name="TextBox 1">
          <a:extLst xmlns:a="http://schemas.openxmlformats.org/drawingml/2006/main">
            <a:ext uri="{FF2B5EF4-FFF2-40B4-BE49-F238E27FC236}">
              <a16:creationId xmlns:a16="http://schemas.microsoft.com/office/drawing/2014/main" id="{671E1D91-0CAD-B9B2-34E8-20E5300EB769}"/>
            </a:ext>
          </a:extLst>
        </cdr:cNvPr>
        <cdr:cNvSpPr txBox="1"/>
      </cdr:nvSpPr>
      <cdr:spPr>
        <a:xfrm xmlns:a="http://schemas.openxmlformats.org/drawingml/2006/main">
          <a:off x="492966" y="4338162"/>
          <a:ext cx="5319300" cy="623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GB" sz="1100" i="1">
              <a:effectLst/>
              <a:latin typeface="+mn-lt"/>
              <a:ea typeface="+mn-ea"/>
              <a:cs typeface="+mn-cs"/>
            </a:rPr>
            <a:t>Sources: 2009-2020; European Commission (2022), 2021-2025p; European Commission Half-yearly Reports on the Execution of EU Borrowing and Lending Operations 1-8;</a:t>
          </a:r>
          <a:r>
            <a:rPr lang="en-GB" sz="1100" i="1" baseline="0">
              <a:effectLst/>
              <a:latin typeface="+mn-lt"/>
              <a:ea typeface="+mn-ea"/>
              <a:cs typeface="+mn-cs"/>
            </a:rPr>
            <a:t> 2026p European Commission (2025a)</a:t>
          </a:r>
          <a:r>
            <a:rPr lang="en-GB" sz="1100" i="1">
              <a:effectLst/>
              <a:latin typeface="+mn-lt"/>
              <a:ea typeface="+mn-ea"/>
              <a:cs typeface="+mn-cs"/>
            </a:rPr>
            <a:t>  </a:t>
          </a:r>
          <a:endParaRPr lang="en-GB" sz="1100">
            <a:effectLst/>
            <a:latin typeface="+mn-lt"/>
            <a:ea typeface="+mn-ea"/>
            <a:cs typeface="+mn-cs"/>
          </a:endParaRPr>
        </a:p>
        <a:p xmlns:a="http://schemas.openxmlformats.org/drawingml/2006/main">
          <a:endParaRPr lang="LID4096" sz="1100" kern="1200"/>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6958" cy="6082229"/>
    <xdr:graphicFrame macro="">
      <xdr:nvGraphicFramePr>
        <xdr:cNvPr id="2" name="Chart 1">
          <a:extLst>
            <a:ext uri="{FF2B5EF4-FFF2-40B4-BE49-F238E27FC236}">
              <a16:creationId xmlns:a16="http://schemas.microsoft.com/office/drawing/2014/main" id="{A94A4677-4029-2DFD-571B-71628052FC38}"/>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0.09988</cdr:x>
      <cdr:y>0.69113</cdr:y>
    </cdr:from>
    <cdr:to>
      <cdr:x>0.54289</cdr:x>
      <cdr:y>0.7955</cdr:y>
    </cdr:to>
    <cdr:sp macro="" textlink="">
      <cdr:nvSpPr>
        <cdr:cNvPr id="2" name="TextBox 1">
          <a:extLst xmlns:a="http://schemas.openxmlformats.org/drawingml/2006/main">
            <a:ext uri="{FF2B5EF4-FFF2-40B4-BE49-F238E27FC236}">
              <a16:creationId xmlns:a16="http://schemas.microsoft.com/office/drawing/2014/main" id="{0960B0A3-42E3-D76B-CB98-B35EEDDB4DC5}"/>
            </a:ext>
          </a:extLst>
        </cdr:cNvPr>
        <cdr:cNvSpPr txBox="1"/>
      </cdr:nvSpPr>
      <cdr:spPr>
        <a:xfrm xmlns:a="http://schemas.openxmlformats.org/drawingml/2006/main">
          <a:off x="929686" y="4202118"/>
          <a:ext cx="4123697" cy="63452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en-GB" sz="1100" b="1" i="1" kern="1200"/>
            <a:t>Source: Eurostat for GDP;</a:t>
          </a:r>
          <a:r>
            <a:rPr lang="en-GB" sz="1100" b="1" i="1" kern="1200" baseline="0"/>
            <a:t> NATO (2025) for NATO Countries and European Parliament (2025) and SIPRI for neutral EU members</a:t>
          </a:r>
          <a:endParaRPr lang="LID4096" sz="1100" b="1" i="1" kern="1200"/>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308263" cy="6080030"/>
    <xdr:graphicFrame macro="">
      <xdr:nvGraphicFramePr>
        <xdr:cNvPr id="2" name="Chart 1">
          <a:extLst>
            <a:ext uri="{FF2B5EF4-FFF2-40B4-BE49-F238E27FC236}">
              <a16:creationId xmlns:a16="http://schemas.microsoft.com/office/drawing/2014/main" id="{F56D2FB9-8120-B6CD-842C-85897778B008}"/>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3333716" y="2827951"/>
    <xdr:ext cx="65626" cy="63771"/>
    <xdr:sp macro="" textlink="">
      <xdr:nvSpPr>
        <xdr:cNvPr id="3" name="Dodecagon 2">
          <a:extLst>
            <a:ext uri="{FF2B5EF4-FFF2-40B4-BE49-F238E27FC236}">
              <a16:creationId xmlns:a16="http://schemas.microsoft.com/office/drawing/2014/main" id="{8F3C1FA2-FAC2-D8B1-4BC5-2F8686564CEF}"/>
            </a:ext>
          </a:extLst>
        </xdr:cNvPr>
        <xdr:cNvSpPr/>
      </xdr:nvSpPr>
      <xdr:spPr>
        <a:xfrm>
          <a:off x="3333716" y="2827951"/>
          <a:ext cx="65626" cy="63771"/>
        </a:xfrm>
        <a:prstGeom prst="dodecagon">
          <a:avLst/>
        </a:prstGeom>
        <a:solidFill>
          <a:srgbClr val="C00000"/>
        </a:solidFill>
      </xdr:spPr>
      <xdr:style>
        <a:lnRef idx="2">
          <a:schemeClr val="accent1">
            <a:shade val="15000"/>
          </a:schemeClr>
        </a:lnRef>
        <a:fillRef idx="1">
          <a:schemeClr val="accent1"/>
        </a:fillRef>
        <a:effectRef idx="0">
          <a:schemeClr val="accent1"/>
        </a:effectRef>
        <a:fontRef idx="minor">
          <a:schemeClr val="lt1"/>
        </a:fontRef>
      </xdr:style>
      <xdr:txBody>
        <a:bodyPr wrap="square"/>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endParaRPr lang="LID4096" kern="1200"/>
        </a:p>
      </xdr:txBody>
    </xdr:sp>
    <xdr:clientData/>
  </xdr:absoluteAnchor>
  <xdr:absoluteAnchor>
    <xdr:pos x="3331226" y="3273845"/>
    <xdr:ext cx="73820" cy="68460"/>
    <xdr:sp macro="" textlink="">
      <xdr:nvSpPr>
        <xdr:cNvPr id="4" name="Dodecagon 3">
          <a:extLst>
            <a:ext uri="{FF2B5EF4-FFF2-40B4-BE49-F238E27FC236}">
              <a16:creationId xmlns:a16="http://schemas.microsoft.com/office/drawing/2014/main" id="{8F3C1FA2-FAC2-D8B1-4BC5-2F8686564CEF}"/>
            </a:ext>
          </a:extLst>
        </xdr:cNvPr>
        <xdr:cNvSpPr/>
      </xdr:nvSpPr>
      <xdr:spPr>
        <a:xfrm>
          <a:off x="3331226" y="3273845"/>
          <a:ext cx="73820" cy="68460"/>
        </a:xfrm>
        <a:prstGeom prst="dodecagon">
          <a:avLst/>
        </a:prstGeom>
        <a:solidFill>
          <a:srgbClr val="FFC000"/>
        </a:solidFill>
      </xdr:spPr>
      <xdr:style>
        <a:lnRef idx="2">
          <a:schemeClr val="accent1">
            <a:shade val="15000"/>
          </a:schemeClr>
        </a:lnRef>
        <a:fillRef idx="1">
          <a:schemeClr val="accent1"/>
        </a:fillRef>
        <a:effectRef idx="0">
          <a:schemeClr val="accent1"/>
        </a:effectRef>
        <a:fontRef idx="minor">
          <a:schemeClr val="lt1"/>
        </a:fontRef>
      </xdr:style>
      <xdr:txBody>
        <a:bodyPr wrap="square"/>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endParaRPr lang="LID4096" kern="1200"/>
        </a:p>
      </xdr:txBody>
    </xdr:sp>
    <xdr:clientData/>
  </xdr:absoluteAnchor>
  <xdr:absoluteAnchor>
    <xdr:pos x="3334440" y="3816426"/>
    <xdr:ext cx="76310" cy="62017"/>
    <xdr:sp macro="" textlink="">
      <xdr:nvSpPr>
        <xdr:cNvPr id="5" name="Dodecagon 4">
          <a:extLst>
            <a:ext uri="{FF2B5EF4-FFF2-40B4-BE49-F238E27FC236}">
              <a16:creationId xmlns:a16="http://schemas.microsoft.com/office/drawing/2014/main" id="{8F3C1FA2-FAC2-D8B1-4BC5-2F8686564CEF}"/>
            </a:ext>
          </a:extLst>
        </xdr:cNvPr>
        <xdr:cNvSpPr/>
      </xdr:nvSpPr>
      <xdr:spPr>
        <a:xfrm>
          <a:off x="3334440" y="3816426"/>
          <a:ext cx="76310" cy="62017"/>
        </a:xfrm>
        <a:prstGeom prst="dodecagon">
          <a:avLst/>
        </a:prstGeom>
        <a:solidFill>
          <a:schemeClr val="accent2">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wrap="square"/>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endParaRPr lang="LID4096" kern="1200"/>
        </a:p>
      </xdr:txBody>
    </xdr:sp>
    <xdr:clientData/>
  </xdr:absoluteAnchor>
</xdr:wsDr>
</file>

<file path=xl/drawings/drawing6.xml><?xml version="1.0" encoding="utf-8"?>
<c:userShapes xmlns:c="http://schemas.openxmlformats.org/drawingml/2006/chart">
  <cdr:relSizeAnchor xmlns:cdr="http://schemas.openxmlformats.org/drawingml/2006/chartDrawing">
    <cdr:from>
      <cdr:x>0.6793</cdr:x>
      <cdr:y>0.16417</cdr:y>
    </cdr:from>
    <cdr:to>
      <cdr:x>0.90564</cdr:x>
      <cdr:y>0.23734</cdr:y>
    </cdr:to>
    <cdr:sp macro="" textlink="">
      <cdr:nvSpPr>
        <cdr:cNvPr id="2" name="TextBox 1">
          <a:extLst xmlns:a="http://schemas.openxmlformats.org/drawingml/2006/main">
            <a:ext uri="{FF2B5EF4-FFF2-40B4-BE49-F238E27FC236}">
              <a16:creationId xmlns:a16="http://schemas.microsoft.com/office/drawing/2014/main" id="{CECDC38D-707E-D0F0-B236-229BF5015568}"/>
            </a:ext>
          </a:extLst>
        </cdr:cNvPr>
        <cdr:cNvSpPr txBox="1"/>
      </cdr:nvSpPr>
      <cdr:spPr>
        <a:xfrm xmlns:a="http://schemas.openxmlformats.org/drawingml/2006/main">
          <a:off x="6323112" y="998162"/>
          <a:ext cx="2106797" cy="444847"/>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en-GB" sz="1100" b="1" i="1" kern="1200"/>
            <a:t>Source: Kiel Institute Ukraine Support Tracker December 2025</a:t>
          </a:r>
        </a:p>
        <a:p xmlns:a="http://schemas.openxmlformats.org/drawingml/2006/main">
          <a:r>
            <a:rPr lang="en-GB" sz="1100" b="1" i="1" kern="1200"/>
            <a:t>  </a:t>
          </a:r>
          <a:endParaRPr lang="LID4096" sz="1100" b="1" i="1" kern="1200"/>
        </a:p>
      </cdr:txBody>
    </cdr:sp>
  </cdr:relSizeAnchor>
  <cdr:relSizeAnchor xmlns:cdr="http://schemas.openxmlformats.org/drawingml/2006/chartDrawing">
    <cdr:from>
      <cdr:x>0.37786</cdr:x>
      <cdr:y>0.27993</cdr:y>
    </cdr:from>
    <cdr:to>
      <cdr:x>0.5576</cdr:x>
      <cdr:y>0.30641</cdr:y>
    </cdr:to>
    <cdr:sp macro="" textlink="">
      <cdr:nvSpPr>
        <cdr:cNvPr id="3" name="TextBox 1">
          <a:extLst xmlns:a="http://schemas.openxmlformats.org/drawingml/2006/main">
            <a:ext uri="{FF2B5EF4-FFF2-40B4-BE49-F238E27FC236}">
              <a16:creationId xmlns:a16="http://schemas.microsoft.com/office/drawing/2014/main" id="{DE94D127-C125-46F0-87B7-EEB71B0DFFE4}"/>
            </a:ext>
          </a:extLst>
        </cdr:cNvPr>
        <cdr:cNvSpPr txBox="1"/>
      </cdr:nvSpPr>
      <cdr:spPr>
        <a:xfrm xmlns:a="http://schemas.openxmlformats.org/drawingml/2006/main">
          <a:off x="3517188" y="1701973"/>
          <a:ext cx="1673081" cy="1609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400" b="1" kern="1200"/>
            <a:t>- EU27/NATO</a:t>
          </a:r>
          <a:endParaRPr lang="LID4096" sz="1400" b="1" kern="1200"/>
        </a:p>
      </cdr:txBody>
    </cdr:sp>
  </cdr:relSizeAnchor>
  <cdr:relSizeAnchor xmlns:cdr="http://schemas.openxmlformats.org/drawingml/2006/chartDrawing">
    <cdr:from>
      <cdr:x>0.35943</cdr:x>
      <cdr:y>0.30063</cdr:y>
    </cdr:from>
    <cdr:to>
      <cdr:x>0.36684</cdr:x>
      <cdr:y>0.31198</cdr:y>
    </cdr:to>
    <cdr:sp macro="" textlink="">
      <cdr:nvSpPr>
        <cdr:cNvPr id="4" name="Dodecagon 3">
          <a:extLst xmlns:a="http://schemas.openxmlformats.org/drawingml/2006/main">
            <a:ext uri="{FF2B5EF4-FFF2-40B4-BE49-F238E27FC236}">
              <a16:creationId xmlns:a16="http://schemas.microsoft.com/office/drawing/2014/main" id="{8F3C1FA2-FAC2-D8B1-4BC5-2F8686564CEF}"/>
            </a:ext>
          </a:extLst>
        </cdr:cNvPr>
        <cdr:cNvSpPr/>
      </cdr:nvSpPr>
      <cdr:spPr>
        <a:xfrm xmlns:a="http://schemas.openxmlformats.org/drawingml/2006/main">
          <a:off x="3345641" y="1827861"/>
          <a:ext cx="68975" cy="69008"/>
        </a:xfrm>
        <a:prstGeom xmlns:a="http://schemas.openxmlformats.org/drawingml/2006/main" prst="dodecagon">
          <a:avLst/>
        </a:prstGeom>
        <a:solidFill xmlns:a="http://schemas.openxmlformats.org/drawingml/2006/main">
          <a:schemeClr val="accent1"/>
        </a:solidFill>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LID4096" kern="1200"/>
        </a:p>
      </cdr:txBody>
    </cdr:sp>
  </cdr:relSizeAnchor>
  <cdr:relSizeAnchor xmlns:cdr="http://schemas.openxmlformats.org/drawingml/2006/chartDrawing">
    <cdr:from>
      <cdr:x>0.36004</cdr:x>
      <cdr:y>0.37133</cdr:y>
    </cdr:from>
    <cdr:to>
      <cdr:x>0.36745</cdr:x>
      <cdr:y>0.38268</cdr:y>
    </cdr:to>
    <cdr:sp macro="" textlink="">
      <cdr:nvSpPr>
        <cdr:cNvPr id="5" name="Dodecagon 4">
          <a:extLst xmlns:a="http://schemas.openxmlformats.org/drawingml/2006/main">
            <a:ext uri="{FF2B5EF4-FFF2-40B4-BE49-F238E27FC236}">
              <a16:creationId xmlns:a16="http://schemas.microsoft.com/office/drawing/2014/main" id="{8F3C1FA2-FAC2-D8B1-4BC5-2F8686564CEF}"/>
            </a:ext>
          </a:extLst>
        </cdr:cNvPr>
        <cdr:cNvSpPr/>
      </cdr:nvSpPr>
      <cdr:spPr>
        <a:xfrm xmlns:a="http://schemas.openxmlformats.org/drawingml/2006/main">
          <a:off x="3351345" y="2257721"/>
          <a:ext cx="68975" cy="69009"/>
        </a:xfrm>
        <a:prstGeom xmlns:a="http://schemas.openxmlformats.org/drawingml/2006/main" prst="dodecagon">
          <a:avLst/>
        </a:prstGeom>
        <a:solidFill xmlns:a="http://schemas.openxmlformats.org/drawingml/2006/main">
          <a:schemeClr val="accent6">
            <a:lumMod val="60000"/>
            <a:lumOff val="40000"/>
          </a:schemeClr>
        </a:solidFill>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LID4096" kern="1200"/>
        </a:p>
      </cdr:txBody>
    </cdr:sp>
  </cdr:relSizeAnchor>
  <cdr:relSizeAnchor xmlns:cdr="http://schemas.openxmlformats.org/drawingml/2006/chartDrawing">
    <cdr:from>
      <cdr:x>0.37724</cdr:x>
      <cdr:y>0.35627</cdr:y>
    </cdr:from>
    <cdr:to>
      <cdr:x>0.55392</cdr:x>
      <cdr:y>0.38275</cdr:y>
    </cdr:to>
    <cdr:sp macro="" textlink="">
      <cdr:nvSpPr>
        <cdr:cNvPr id="6" name="TextBox 1">
          <a:extLst xmlns:a="http://schemas.openxmlformats.org/drawingml/2006/main">
            <a:ext uri="{FF2B5EF4-FFF2-40B4-BE49-F238E27FC236}">
              <a16:creationId xmlns:a16="http://schemas.microsoft.com/office/drawing/2014/main" id="{0F8760F5-18FC-CC53-05FB-CA067CE4FC2F}"/>
            </a:ext>
          </a:extLst>
        </cdr:cNvPr>
        <cdr:cNvSpPr txBox="1"/>
      </cdr:nvSpPr>
      <cdr:spPr>
        <a:xfrm xmlns:a="http://schemas.openxmlformats.org/drawingml/2006/main">
          <a:off x="3511440" y="2166115"/>
          <a:ext cx="1644607" cy="1609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400" b="1" kern="1200"/>
            <a:t>- EU27, Neutral</a:t>
          </a:r>
          <a:endParaRPr lang="LID4096" sz="1400" b="1" kern="1200"/>
        </a:p>
      </cdr:txBody>
    </cdr:sp>
  </cdr:relSizeAnchor>
  <cdr:relSizeAnchor xmlns:cdr="http://schemas.openxmlformats.org/drawingml/2006/chartDrawing">
    <cdr:from>
      <cdr:x>0.37607</cdr:x>
      <cdr:y>0.44385</cdr:y>
    </cdr:from>
    <cdr:to>
      <cdr:x>0.53186</cdr:x>
      <cdr:y>0.47033</cdr:y>
    </cdr:to>
    <cdr:sp macro="" textlink="">
      <cdr:nvSpPr>
        <cdr:cNvPr id="7" name="TextBox 1">
          <a:extLst xmlns:a="http://schemas.openxmlformats.org/drawingml/2006/main">
            <a:ext uri="{FF2B5EF4-FFF2-40B4-BE49-F238E27FC236}">
              <a16:creationId xmlns:a16="http://schemas.microsoft.com/office/drawing/2014/main" id="{C59D1622-FF38-9FAD-EC7D-EB1A1B56061E}"/>
            </a:ext>
          </a:extLst>
        </cdr:cNvPr>
        <cdr:cNvSpPr txBox="1"/>
      </cdr:nvSpPr>
      <cdr:spPr>
        <a:xfrm xmlns:a="http://schemas.openxmlformats.org/drawingml/2006/main">
          <a:off x="3500523" y="2698640"/>
          <a:ext cx="1450195" cy="1609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400" b="1" kern="1200"/>
            <a:t>- Non-EU NATO</a:t>
          </a:r>
          <a:endParaRPr lang="LID4096" sz="1400" b="1" kern="1200"/>
        </a:p>
      </cdr:txBody>
    </cdr:sp>
  </cdr:relSizeAnchor>
  <cdr:relSizeAnchor xmlns:cdr="http://schemas.openxmlformats.org/drawingml/2006/chartDrawing">
    <cdr:from>
      <cdr:x>0.37545</cdr:x>
      <cdr:y>0.5183</cdr:y>
    </cdr:from>
    <cdr:to>
      <cdr:x>0.61029</cdr:x>
      <cdr:y>0.54478</cdr:y>
    </cdr:to>
    <cdr:sp macro="" textlink="">
      <cdr:nvSpPr>
        <cdr:cNvPr id="8" name="TextBox 1">
          <a:extLst xmlns:a="http://schemas.openxmlformats.org/drawingml/2006/main">
            <a:ext uri="{FF2B5EF4-FFF2-40B4-BE49-F238E27FC236}">
              <a16:creationId xmlns:a16="http://schemas.microsoft.com/office/drawing/2014/main" id="{69B374CB-A412-CD75-7270-9493F2117E55}"/>
            </a:ext>
          </a:extLst>
        </cdr:cNvPr>
        <cdr:cNvSpPr txBox="1"/>
      </cdr:nvSpPr>
      <cdr:spPr>
        <a:xfrm xmlns:a="http://schemas.openxmlformats.org/drawingml/2006/main">
          <a:off x="3494794" y="3151302"/>
          <a:ext cx="2185984" cy="1609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400" b="1" kern="1200"/>
            <a:t>- North</a:t>
          </a:r>
          <a:r>
            <a:rPr lang="en-GB" sz="1400" b="1" kern="1200" baseline="0"/>
            <a:t> America/</a:t>
          </a:r>
          <a:r>
            <a:rPr lang="en-GB" sz="1400" b="1" kern="1200"/>
            <a:t>NATO</a:t>
          </a:r>
          <a:endParaRPr lang="LID4096" sz="1400" b="1" kern="1200"/>
        </a:p>
      </cdr:txBody>
    </cdr:sp>
  </cdr:relSizeAnchor>
  <cdr:relSizeAnchor xmlns:cdr="http://schemas.openxmlformats.org/drawingml/2006/chartDrawing">
    <cdr:from>
      <cdr:x>0.37609</cdr:x>
      <cdr:y>0.60589</cdr:y>
    </cdr:from>
    <cdr:to>
      <cdr:x>0.62316</cdr:x>
      <cdr:y>0.63237</cdr:y>
    </cdr:to>
    <cdr:sp macro="" textlink="">
      <cdr:nvSpPr>
        <cdr:cNvPr id="9" name="TextBox 1">
          <a:extLst xmlns:a="http://schemas.openxmlformats.org/drawingml/2006/main">
            <a:ext uri="{FF2B5EF4-FFF2-40B4-BE49-F238E27FC236}">
              <a16:creationId xmlns:a16="http://schemas.microsoft.com/office/drawing/2014/main" id="{413B2999-D2EA-F4D5-7113-C8BF86D3DBB4}"/>
            </a:ext>
          </a:extLst>
        </cdr:cNvPr>
        <cdr:cNvSpPr txBox="1"/>
      </cdr:nvSpPr>
      <cdr:spPr>
        <a:xfrm xmlns:a="http://schemas.openxmlformats.org/drawingml/2006/main">
          <a:off x="3500701" y="3683839"/>
          <a:ext cx="2299853" cy="1609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400" b="1" kern="1200"/>
            <a:t>- Other</a:t>
          </a:r>
          <a:r>
            <a:rPr lang="en-GB" sz="1400" b="1" kern="1200" baseline="0"/>
            <a:t> </a:t>
          </a:r>
          <a:r>
            <a:rPr lang="en-GB" sz="1400" b="1" kern="1200"/>
            <a:t>Democratic</a:t>
          </a:r>
          <a:r>
            <a:rPr lang="en-GB" sz="1400" b="1" kern="1200" baseline="0"/>
            <a:t> "West"</a:t>
          </a:r>
          <a:endParaRPr lang="LID4096" sz="1400" b="1" kern="1200"/>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98214" cy="6072188"/>
    <xdr:graphicFrame macro="">
      <xdr:nvGraphicFramePr>
        <xdr:cNvPr id="2" name="Chart 1">
          <a:extLst>
            <a:ext uri="{FF2B5EF4-FFF2-40B4-BE49-F238E27FC236}">
              <a16:creationId xmlns:a16="http://schemas.microsoft.com/office/drawing/2014/main" id="{F979F405-13B1-1748-CA5A-FC78828B86D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0.63641</cdr:x>
      <cdr:y>0.17873</cdr:y>
    </cdr:from>
    <cdr:to>
      <cdr:x>0.64382</cdr:x>
      <cdr:y>0.19008</cdr:y>
    </cdr:to>
    <cdr:sp macro="" textlink="">
      <cdr:nvSpPr>
        <cdr:cNvPr id="2" name="Dodecagon 1">
          <a:extLst xmlns:a="http://schemas.openxmlformats.org/drawingml/2006/main">
            <a:ext uri="{FF2B5EF4-FFF2-40B4-BE49-F238E27FC236}">
              <a16:creationId xmlns:a16="http://schemas.microsoft.com/office/drawing/2014/main" id="{6AE449A8-B58B-0752-FCB8-23BC159C56CC}"/>
            </a:ext>
          </a:extLst>
        </cdr:cNvPr>
        <cdr:cNvSpPr/>
      </cdr:nvSpPr>
      <cdr:spPr>
        <a:xfrm xmlns:a="http://schemas.openxmlformats.org/drawingml/2006/main">
          <a:off x="5915726" y="1085029"/>
          <a:ext cx="68879" cy="68903"/>
        </a:xfrm>
        <a:prstGeom xmlns:a="http://schemas.openxmlformats.org/drawingml/2006/main" prst="dodecagon">
          <a:avLst/>
        </a:prstGeom>
        <a:solidFill xmlns:a="http://schemas.openxmlformats.org/drawingml/2006/main">
          <a:srgbClr val="00B050"/>
        </a:solidFill>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LID4096" kern="1200"/>
        </a:p>
      </cdr:txBody>
    </cdr:sp>
  </cdr:relSizeAnchor>
  <cdr:relSizeAnchor xmlns:cdr="http://schemas.openxmlformats.org/drawingml/2006/chartDrawing">
    <cdr:from>
      <cdr:x>0.63852</cdr:x>
      <cdr:y>0.21602</cdr:y>
    </cdr:from>
    <cdr:to>
      <cdr:x>0.64594</cdr:x>
      <cdr:y>0.22737</cdr:y>
    </cdr:to>
    <cdr:sp macro="" textlink="">
      <cdr:nvSpPr>
        <cdr:cNvPr id="3" name="Dodecagon 2">
          <a:extLst xmlns:a="http://schemas.openxmlformats.org/drawingml/2006/main">
            <a:ext uri="{FF2B5EF4-FFF2-40B4-BE49-F238E27FC236}">
              <a16:creationId xmlns:a16="http://schemas.microsoft.com/office/drawing/2014/main" id="{BFB7A45E-8D61-14BE-DD40-BAD4F3F38B33}"/>
            </a:ext>
          </a:extLst>
        </cdr:cNvPr>
        <cdr:cNvSpPr/>
      </cdr:nvSpPr>
      <cdr:spPr>
        <a:xfrm xmlns:a="http://schemas.openxmlformats.org/drawingml/2006/main">
          <a:off x="5935382" y="1311432"/>
          <a:ext cx="68972" cy="68903"/>
        </a:xfrm>
        <a:prstGeom xmlns:a="http://schemas.openxmlformats.org/drawingml/2006/main" prst="dodecagon">
          <a:avLst/>
        </a:prstGeom>
        <a:solidFill xmlns:a="http://schemas.openxmlformats.org/drawingml/2006/main">
          <a:srgbClr val="EE0000"/>
        </a:solidFill>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LID4096" kern="1200"/>
        </a:p>
      </cdr:txBody>
    </cdr:sp>
  </cdr:relSizeAnchor>
  <cdr:relSizeAnchor xmlns:cdr="http://schemas.openxmlformats.org/drawingml/2006/chartDrawing">
    <cdr:from>
      <cdr:x>0.6379</cdr:x>
      <cdr:y>0.25101</cdr:y>
    </cdr:from>
    <cdr:to>
      <cdr:x>0.64532</cdr:x>
      <cdr:y>0.26236</cdr:y>
    </cdr:to>
    <cdr:sp macro="" textlink="">
      <cdr:nvSpPr>
        <cdr:cNvPr id="4" name="Dodecagon 3">
          <a:extLst xmlns:a="http://schemas.openxmlformats.org/drawingml/2006/main">
            <a:ext uri="{FF2B5EF4-FFF2-40B4-BE49-F238E27FC236}">
              <a16:creationId xmlns:a16="http://schemas.microsoft.com/office/drawing/2014/main" id="{BFB7A45E-8D61-14BE-DD40-BAD4F3F38B33}"/>
            </a:ext>
          </a:extLst>
        </cdr:cNvPr>
        <cdr:cNvSpPr/>
      </cdr:nvSpPr>
      <cdr:spPr>
        <a:xfrm xmlns:a="http://schemas.openxmlformats.org/drawingml/2006/main">
          <a:off x="5929619" y="1523843"/>
          <a:ext cx="68972" cy="68903"/>
        </a:xfrm>
        <a:prstGeom xmlns:a="http://schemas.openxmlformats.org/drawingml/2006/main" prst="dodecagon">
          <a:avLst/>
        </a:prstGeom>
        <a:solidFill xmlns:a="http://schemas.openxmlformats.org/drawingml/2006/main">
          <a:schemeClr val="tx1"/>
        </a:solidFill>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LID4096" kern="1200"/>
        </a:p>
      </cdr:txBody>
    </cdr:sp>
  </cdr:relSizeAnchor>
  <cdr:relSizeAnchor xmlns:cdr="http://schemas.openxmlformats.org/drawingml/2006/chartDrawing">
    <cdr:from>
      <cdr:x>0.63852</cdr:x>
      <cdr:y>0.28885</cdr:y>
    </cdr:from>
    <cdr:to>
      <cdr:x>0.64594</cdr:x>
      <cdr:y>0.3002</cdr:y>
    </cdr:to>
    <cdr:sp macro="" textlink="">
      <cdr:nvSpPr>
        <cdr:cNvPr id="5" name="Dodecagon 4">
          <a:extLst xmlns:a="http://schemas.openxmlformats.org/drawingml/2006/main">
            <a:ext uri="{FF2B5EF4-FFF2-40B4-BE49-F238E27FC236}">
              <a16:creationId xmlns:a16="http://schemas.microsoft.com/office/drawing/2014/main" id="{BFB7A45E-8D61-14BE-DD40-BAD4F3F38B33}"/>
            </a:ext>
          </a:extLst>
        </cdr:cNvPr>
        <cdr:cNvSpPr/>
      </cdr:nvSpPr>
      <cdr:spPr>
        <a:xfrm xmlns:a="http://schemas.openxmlformats.org/drawingml/2006/main">
          <a:off x="5935357" y="1753562"/>
          <a:ext cx="68972" cy="68903"/>
        </a:xfrm>
        <a:prstGeom xmlns:a="http://schemas.openxmlformats.org/drawingml/2006/main" prst="dodecagon">
          <a:avLst/>
        </a:prstGeom>
        <a:solidFill xmlns:a="http://schemas.openxmlformats.org/drawingml/2006/main">
          <a:srgbClr val="00B0F0"/>
        </a:solidFill>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LID4096" kern="1200"/>
        </a:p>
      </cdr:txBody>
    </cdr:sp>
  </cdr:relSizeAnchor>
  <cdr:relSizeAnchor xmlns:cdr="http://schemas.openxmlformats.org/drawingml/2006/chartDrawing">
    <cdr:from>
      <cdr:x>0.67469</cdr:x>
      <cdr:y>0.15414</cdr:y>
    </cdr:from>
    <cdr:to>
      <cdr:x>0.91543</cdr:x>
      <cdr:y>0.19943</cdr:y>
    </cdr:to>
    <cdr:sp macro="" textlink="">
      <cdr:nvSpPr>
        <cdr:cNvPr id="6" name="TextBox 5">
          <a:extLst xmlns:a="http://schemas.openxmlformats.org/drawingml/2006/main">
            <a:ext uri="{FF2B5EF4-FFF2-40B4-BE49-F238E27FC236}">
              <a16:creationId xmlns:a16="http://schemas.microsoft.com/office/drawing/2014/main" id="{6E2200A0-9365-7EC3-C80A-21120BC814B9}"/>
            </a:ext>
          </a:extLst>
        </cdr:cNvPr>
        <cdr:cNvSpPr txBox="1"/>
      </cdr:nvSpPr>
      <cdr:spPr>
        <a:xfrm xmlns:a="http://schemas.openxmlformats.org/drawingml/2006/main">
          <a:off x="6271568" y="935762"/>
          <a:ext cx="2237813" cy="27494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100" b="1" kern="1200"/>
            <a:t>- EU27/NATO</a:t>
          </a:r>
          <a:endParaRPr lang="LID4096" sz="1100" b="1" kern="1200"/>
        </a:p>
      </cdr:txBody>
    </cdr:sp>
  </cdr:relSizeAnchor>
  <cdr:relSizeAnchor xmlns:cdr="http://schemas.openxmlformats.org/drawingml/2006/chartDrawing">
    <cdr:from>
      <cdr:x>0.67125</cdr:x>
      <cdr:y>0.19522</cdr:y>
    </cdr:from>
    <cdr:to>
      <cdr:x>0.92593</cdr:x>
      <cdr:y>0.26465</cdr:y>
    </cdr:to>
    <cdr:sp macro="" textlink="">
      <cdr:nvSpPr>
        <cdr:cNvPr id="7" name="TextBox 1">
          <a:extLst xmlns:a="http://schemas.openxmlformats.org/drawingml/2006/main">
            <a:ext uri="{FF2B5EF4-FFF2-40B4-BE49-F238E27FC236}">
              <a16:creationId xmlns:a16="http://schemas.microsoft.com/office/drawing/2014/main" id="{FFE6CB20-11B0-F99C-B6D0-B14AC2292FA8}"/>
            </a:ext>
          </a:extLst>
        </cdr:cNvPr>
        <cdr:cNvSpPr txBox="1"/>
      </cdr:nvSpPr>
      <cdr:spPr>
        <a:xfrm xmlns:a="http://schemas.openxmlformats.org/drawingml/2006/main">
          <a:off x="6239577" y="1185147"/>
          <a:ext cx="2367351" cy="42147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100" b="1" kern="1200"/>
            <a:t>- EU27, Neutral</a:t>
          </a:r>
          <a:endParaRPr lang="LID4096" sz="1100" b="1" kern="1200"/>
        </a:p>
      </cdr:txBody>
    </cdr:sp>
  </cdr:relSizeAnchor>
  <cdr:relSizeAnchor xmlns:cdr="http://schemas.openxmlformats.org/drawingml/2006/chartDrawing">
    <cdr:from>
      <cdr:x>0.67248</cdr:x>
      <cdr:y>0.23684</cdr:y>
    </cdr:from>
    <cdr:to>
      <cdr:x>0.94938</cdr:x>
      <cdr:y>0.30907</cdr:y>
    </cdr:to>
    <cdr:sp macro="" textlink="">
      <cdr:nvSpPr>
        <cdr:cNvPr id="8" name="TextBox 1">
          <a:extLst xmlns:a="http://schemas.openxmlformats.org/drawingml/2006/main">
            <a:ext uri="{FF2B5EF4-FFF2-40B4-BE49-F238E27FC236}">
              <a16:creationId xmlns:a16="http://schemas.microsoft.com/office/drawing/2014/main" id="{FEDB66DC-EC12-27CC-82BD-B621858A60CB}"/>
            </a:ext>
          </a:extLst>
        </cdr:cNvPr>
        <cdr:cNvSpPr txBox="1"/>
      </cdr:nvSpPr>
      <cdr:spPr>
        <a:xfrm xmlns:a="http://schemas.openxmlformats.org/drawingml/2006/main">
          <a:off x="6251026" y="1437782"/>
          <a:ext cx="2573943" cy="43852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100" b="1" kern="1200"/>
            <a:t>- EU27, Pro-Russia</a:t>
          </a:r>
          <a:endParaRPr lang="LID4096" sz="1100" b="1" kern="1200"/>
        </a:p>
      </cdr:txBody>
    </cdr:sp>
  </cdr:relSizeAnchor>
  <cdr:relSizeAnchor xmlns:cdr="http://schemas.openxmlformats.org/drawingml/2006/chartDrawing">
    <cdr:from>
      <cdr:x>0.6379</cdr:x>
      <cdr:y>0.33425</cdr:y>
    </cdr:from>
    <cdr:to>
      <cdr:x>0.64532</cdr:x>
      <cdr:y>0.3456</cdr:y>
    </cdr:to>
    <cdr:sp macro="" textlink="">
      <cdr:nvSpPr>
        <cdr:cNvPr id="9" name="Dodecagon 8">
          <a:extLst xmlns:a="http://schemas.openxmlformats.org/drawingml/2006/main">
            <a:ext uri="{FF2B5EF4-FFF2-40B4-BE49-F238E27FC236}">
              <a16:creationId xmlns:a16="http://schemas.microsoft.com/office/drawing/2014/main" id="{F0245894-A612-936A-BA3C-D0F639D73E6E}"/>
            </a:ext>
          </a:extLst>
        </cdr:cNvPr>
        <cdr:cNvSpPr/>
      </cdr:nvSpPr>
      <cdr:spPr>
        <a:xfrm xmlns:a="http://schemas.openxmlformats.org/drawingml/2006/main">
          <a:off x="5929619" y="2029149"/>
          <a:ext cx="68972" cy="68903"/>
        </a:xfrm>
        <a:prstGeom xmlns:a="http://schemas.openxmlformats.org/drawingml/2006/main" prst="dodecagon">
          <a:avLst/>
        </a:prstGeom>
        <a:solidFill xmlns:a="http://schemas.openxmlformats.org/drawingml/2006/main">
          <a:srgbClr val="FFC000"/>
        </a:solidFill>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LID4096" kern="1200"/>
        </a:p>
      </cdr:txBody>
    </cdr:sp>
  </cdr:relSizeAnchor>
  <cdr:relSizeAnchor xmlns:cdr="http://schemas.openxmlformats.org/drawingml/2006/chartDrawing">
    <cdr:from>
      <cdr:x>0.67001</cdr:x>
      <cdr:y>0.28166</cdr:y>
    </cdr:from>
    <cdr:to>
      <cdr:x>0.96481</cdr:x>
      <cdr:y>0.33081</cdr:y>
    </cdr:to>
    <cdr:sp macro="" textlink="">
      <cdr:nvSpPr>
        <cdr:cNvPr id="10" name="TextBox 1">
          <a:extLst xmlns:a="http://schemas.openxmlformats.org/drawingml/2006/main">
            <a:ext uri="{FF2B5EF4-FFF2-40B4-BE49-F238E27FC236}">
              <a16:creationId xmlns:a16="http://schemas.microsoft.com/office/drawing/2014/main" id="{FFE81E27-1BC2-C544-AFDC-FDB4C6220261}"/>
            </a:ext>
          </a:extLst>
        </cdr:cNvPr>
        <cdr:cNvSpPr txBox="1"/>
      </cdr:nvSpPr>
      <cdr:spPr>
        <a:xfrm xmlns:a="http://schemas.openxmlformats.org/drawingml/2006/main">
          <a:off x="6228092" y="1709910"/>
          <a:ext cx="2740326" cy="2983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100" b="1" kern="1200"/>
            <a:t>- European NATO</a:t>
          </a:r>
          <a:endParaRPr lang="LID4096" sz="1100" b="1" kern="1200"/>
        </a:p>
      </cdr:txBody>
    </cdr:sp>
  </cdr:relSizeAnchor>
  <cdr:relSizeAnchor xmlns:cdr="http://schemas.openxmlformats.org/drawingml/2006/chartDrawing">
    <cdr:from>
      <cdr:x>0.67063</cdr:x>
      <cdr:y>0.32385</cdr:y>
    </cdr:from>
    <cdr:to>
      <cdr:x>0.93827</cdr:x>
      <cdr:y>0.37996</cdr:y>
    </cdr:to>
    <cdr:sp macro="" textlink="">
      <cdr:nvSpPr>
        <cdr:cNvPr id="11" name="TextBox 1">
          <a:extLst xmlns:a="http://schemas.openxmlformats.org/drawingml/2006/main">
            <a:ext uri="{FF2B5EF4-FFF2-40B4-BE49-F238E27FC236}">
              <a16:creationId xmlns:a16="http://schemas.microsoft.com/office/drawing/2014/main" id="{4779208A-3CAE-F63F-9A8F-DD0C9A56B301}"/>
            </a:ext>
          </a:extLst>
        </cdr:cNvPr>
        <cdr:cNvSpPr txBox="1"/>
      </cdr:nvSpPr>
      <cdr:spPr>
        <a:xfrm xmlns:a="http://schemas.openxmlformats.org/drawingml/2006/main">
          <a:off x="6233830" y="1966011"/>
          <a:ext cx="2487857" cy="3406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100" b="1" kern="1200"/>
            <a:t>- Other NATO/Broader "West"</a:t>
          </a:r>
          <a:endParaRPr lang="LID4096" sz="1100" b="1" kern="1200"/>
        </a:p>
      </cdr:txBody>
    </cdr:sp>
  </cdr:relSizeAnchor>
  <cdr:relSizeAnchor xmlns:cdr="http://schemas.openxmlformats.org/drawingml/2006/chartDrawing">
    <cdr:from>
      <cdr:x>0.6273</cdr:x>
      <cdr:y>0.39021</cdr:y>
    </cdr:from>
    <cdr:to>
      <cdr:x>0.85467</cdr:x>
      <cdr:y>0.46389</cdr:y>
    </cdr:to>
    <cdr:sp macro="" textlink="">
      <cdr:nvSpPr>
        <cdr:cNvPr id="12" name="TextBox 11">
          <a:extLst xmlns:a="http://schemas.openxmlformats.org/drawingml/2006/main">
            <a:ext uri="{FF2B5EF4-FFF2-40B4-BE49-F238E27FC236}">
              <a16:creationId xmlns:a16="http://schemas.microsoft.com/office/drawing/2014/main" id="{B583639E-E102-AEB7-231D-BAE30450A24F}"/>
            </a:ext>
          </a:extLst>
        </cdr:cNvPr>
        <cdr:cNvSpPr txBox="1"/>
      </cdr:nvSpPr>
      <cdr:spPr>
        <a:xfrm xmlns:a="http://schemas.openxmlformats.org/drawingml/2006/main">
          <a:off x="5832800" y="2369450"/>
          <a:ext cx="2114135" cy="44739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a:r>
            <a:rPr lang="en-GB" sz="1100" b="1" i="1" kern="1200"/>
            <a:t>Source: Kiel Institute;  Distance.to.com</a:t>
          </a:r>
          <a:endParaRPr lang="LID4096" sz="1100" b="1" i="1" kern="1200"/>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308263" cy="6080030"/>
    <xdr:graphicFrame macro="">
      <xdr:nvGraphicFramePr>
        <xdr:cNvPr id="2" name="Chart 1">
          <a:extLst>
            <a:ext uri="{FF2B5EF4-FFF2-40B4-BE49-F238E27FC236}">
              <a16:creationId xmlns:a16="http://schemas.microsoft.com/office/drawing/2014/main" id="{DA1B8970-5DD8-336A-F887-C8F59ECAA52D}"/>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persons/person.xml><?xml version="1.0" encoding="utf-8"?>
<personList xmlns="http://schemas.microsoft.com/office/spreadsheetml/2018/threadedcomments" xmlns:x="http://schemas.openxmlformats.org/spreadsheetml/2006/main"/>
</file>

<file path=xl/richData/_rels/rdRichValueWebImage.xml.rels><?xml version="1.0" encoding="UTF-8" standalone="yes"?>
<Relationships xmlns="http://schemas.openxmlformats.org/package/2006/relationships"><Relationship Id="rId13" Type="http://schemas.openxmlformats.org/officeDocument/2006/relationships/hyperlink" Target="https://www.bing.com/th?id=OSK.9131f9cc50427b26d6b4964a5feb9d7e&amp;qlt=95" TargetMode="External"/><Relationship Id="rId18" Type="http://schemas.openxmlformats.org/officeDocument/2006/relationships/hyperlink" Target="https://www.bing.com/images/search?form=xlimg&amp;q=Finland" TargetMode="External"/><Relationship Id="rId26" Type="http://schemas.openxmlformats.org/officeDocument/2006/relationships/hyperlink" Target="https://www.bing.com/images/search?form=xlimg&amp;q=Hungary" TargetMode="External"/><Relationship Id="rId39" Type="http://schemas.openxmlformats.org/officeDocument/2006/relationships/hyperlink" Target="https://www.bing.com/th?id=OSK.8p2k5lHoxkLkVFhhRavwz0TU1HJcwyyrphMGrCfxYiE&amp;qlt=95" TargetMode="External"/><Relationship Id="rId21" Type="http://schemas.openxmlformats.org/officeDocument/2006/relationships/hyperlink" Target="https://www.bing.com/th?id=OSK.7_iYqjXftHmThTCYlh51zbqPoNnoe4Qk7UaH59Ba1Z0&amp;qlt=95" TargetMode="External"/><Relationship Id="rId34" Type="http://schemas.openxmlformats.org/officeDocument/2006/relationships/hyperlink" Target="https://www.bing.com/images/search?form=xlimg&amp;q=Lithuania" TargetMode="External"/><Relationship Id="rId42" Type="http://schemas.openxmlformats.org/officeDocument/2006/relationships/hyperlink" Target="https://www.bing.com/images/search?form=xlimg&amp;q=Norway" TargetMode="External"/><Relationship Id="rId47" Type="http://schemas.openxmlformats.org/officeDocument/2006/relationships/hyperlink" Target="https://www.bing.com/th?id=OSK.8zn8I87SMZQID1yeREa5ylZshLmieZDX-S-9EZ_xfG8&amp;qlt=95" TargetMode="External"/><Relationship Id="rId50" Type="http://schemas.openxmlformats.org/officeDocument/2006/relationships/hyperlink" Target="https://www.bing.com/images/search?form=xlimg&amp;q=Slovakia" TargetMode="External"/><Relationship Id="rId55" Type="http://schemas.openxmlformats.org/officeDocument/2006/relationships/hyperlink" Target="https://www.bing.com/th?id=OSK.66c2ebf9a8cace2226269d70b1d3b0fc&amp;qlt=95" TargetMode="External"/><Relationship Id="rId7" Type="http://schemas.openxmlformats.org/officeDocument/2006/relationships/hyperlink" Target="https://www.bing.com/th?id=OSK.909e75f79c08029f7d3305071d2c5b94&amp;qlt=95" TargetMode="External"/><Relationship Id="rId2" Type="http://schemas.openxmlformats.org/officeDocument/2006/relationships/hyperlink" Target="https://www.bing.com/images/search?form=xlimg&amp;q=Austria" TargetMode="External"/><Relationship Id="rId16" Type="http://schemas.openxmlformats.org/officeDocument/2006/relationships/hyperlink" Target="https://www.bing.com/images/search?form=xlimg&amp;q=Estonia" TargetMode="External"/><Relationship Id="rId29" Type="http://schemas.openxmlformats.org/officeDocument/2006/relationships/hyperlink" Target="https://www.bing.com/th?id=OSK.YyStd3n6FeCyDWZVKn54i8IqezKRsFpq7XThd1PUiDk&amp;qlt=95" TargetMode="External"/><Relationship Id="rId11" Type="http://schemas.openxmlformats.org/officeDocument/2006/relationships/hyperlink" Target="https://www.bing.com/th?id=OSK.Lyl-JouTRWRssx4jovmxrAVxTNeaqjtAn6Q5VMiWsvs&amp;qlt=95" TargetMode="External"/><Relationship Id="rId24" Type="http://schemas.openxmlformats.org/officeDocument/2006/relationships/hyperlink" Target="https://www.bing.com/images/search?form=xlimg&amp;q=Greece" TargetMode="External"/><Relationship Id="rId32" Type="http://schemas.openxmlformats.org/officeDocument/2006/relationships/hyperlink" Target="https://www.bing.com/images/search?form=xlimg&amp;q=Latvia" TargetMode="External"/><Relationship Id="rId37" Type="http://schemas.openxmlformats.org/officeDocument/2006/relationships/hyperlink" Target="https://www.bing.com/th?id=OSK.99c028b1beae003a52d1a43ed4d4c845&amp;qlt=95" TargetMode="External"/><Relationship Id="rId40" Type="http://schemas.openxmlformats.org/officeDocument/2006/relationships/hyperlink" Target="https://www.bing.com/images/search?form=xlimg&amp;q=Netherlands" TargetMode="External"/><Relationship Id="rId45" Type="http://schemas.openxmlformats.org/officeDocument/2006/relationships/hyperlink" Target="https://www.bing.com/th?id=OSK.2d7b7af86f9a55648a4aec7fbe3969e6&amp;qlt=95" TargetMode="External"/><Relationship Id="rId53" Type="http://schemas.openxmlformats.org/officeDocument/2006/relationships/hyperlink" Target="https://www.bing.com/th?id=OSK.fbb71d5e592f7fda00cf81328e03b81f&amp;qlt=95" TargetMode="External"/><Relationship Id="rId5" Type="http://schemas.openxmlformats.org/officeDocument/2006/relationships/hyperlink" Target="https://www.bing.com/th?id=OSK.54UFu-6T1b9DfU9KTfqEHizHE2tCDjdkjR2bduk3q9c&amp;qlt=95" TargetMode="External"/><Relationship Id="rId10" Type="http://schemas.openxmlformats.org/officeDocument/2006/relationships/hyperlink" Target="https://www.bing.com/images/search?form=xlimg&amp;q=Cyprus" TargetMode="External"/><Relationship Id="rId19" Type="http://schemas.openxmlformats.org/officeDocument/2006/relationships/hyperlink" Target="https://www.bing.com/th?id=OSK.IJoB2IAflCzjheZJfaz5mfzEWw5jRcoWEgDQz1yU2Yk&amp;qlt=95" TargetMode="External"/><Relationship Id="rId31" Type="http://schemas.openxmlformats.org/officeDocument/2006/relationships/hyperlink" Target="https://www.bing.com/th?id=OSK.TECalGdjYkn5qFYM2wGnHhJgO5IgABLcGZwbeZUv2pw&amp;qlt=95" TargetMode="External"/><Relationship Id="rId44" Type="http://schemas.openxmlformats.org/officeDocument/2006/relationships/hyperlink" Target="https://www.bing.com/images/search?form=xlimg&amp;q=Poland" TargetMode="External"/><Relationship Id="rId52" Type="http://schemas.openxmlformats.org/officeDocument/2006/relationships/hyperlink" Target="https://www.bing.com/images/search?form=xlimg&amp;q=Slovenia" TargetMode="External"/><Relationship Id="rId4" Type="http://schemas.openxmlformats.org/officeDocument/2006/relationships/hyperlink" Target="https://www.bing.com/images/search?form=xlimg&amp;q=Belgium" TargetMode="External"/><Relationship Id="rId9" Type="http://schemas.openxmlformats.org/officeDocument/2006/relationships/hyperlink" Target="https://www.bing.com/th?id=OSK.ff642da83e8aefdf0fa9088654eaef86&amp;qlt=95" TargetMode="External"/><Relationship Id="rId14" Type="http://schemas.openxmlformats.org/officeDocument/2006/relationships/hyperlink" Target="https://www.bing.com/images/search?form=xlimg&amp;q=Denmark" TargetMode="External"/><Relationship Id="rId22" Type="http://schemas.openxmlformats.org/officeDocument/2006/relationships/hyperlink" Target="https://www.bing.com/images/search?form=xlimg&amp;q=Germany" TargetMode="External"/><Relationship Id="rId27" Type="http://schemas.openxmlformats.org/officeDocument/2006/relationships/hyperlink" Target="https://www.bing.com/th?id=OSK.EaGKENylPymKR2vxwyKFWGRGtGNcLXtM8meCLdtsfYI&amp;qlt=95" TargetMode="External"/><Relationship Id="rId30" Type="http://schemas.openxmlformats.org/officeDocument/2006/relationships/hyperlink" Target="https://www.bing.com/images/search?form=xlimg&amp;q=Italy" TargetMode="External"/><Relationship Id="rId35" Type="http://schemas.openxmlformats.org/officeDocument/2006/relationships/hyperlink" Target="https://www.bing.com/th?id=OSK.1BmcMxc0GtCt_jlMQQM5GxJ5Qz5_CF0DkVug9_c7FDY&amp;qlt=95" TargetMode="External"/><Relationship Id="rId43" Type="http://schemas.openxmlformats.org/officeDocument/2006/relationships/hyperlink" Target="https://www.bing.com/th?id=OSK.wh-UTEFTEh6yXROAExnHHJuw4N-wHkAAkwvLwczJijw&amp;qlt=95" TargetMode="External"/><Relationship Id="rId48" Type="http://schemas.openxmlformats.org/officeDocument/2006/relationships/hyperlink" Target="https://www.bing.com/images/search?form=xlimg&amp;q=Romania" TargetMode="External"/><Relationship Id="rId56" Type="http://schemas.openxmlformats.org/officeDocument/2006/relationships/hyperlink" Target="https://www.bing.com/images/search?form=xlimg&amp;q=Sweden" TargetMode="External"/><Relationship Id="rId8" Type="http://schemas.openxmlformats.org/officeDocument/2006/relationships/hyperlink" Target="https://www.bing.com/images/search?form=xlimg&amp;q=Croatia" TargetMode="External"/><Relationship Id="rId51" Type="http://schemas.openxmlformats.org/officeDocument/2006/relationships/hyperlink" Target="https://www.bing.com/th?id=OSK.d603cc664aacae23506060091bb6f52d&amp;qlt=95" TargetMode="External"/><Relationship Id="rId3" Type="http://schemas.openxmlformats.org/officeDocument/2006/relationships/hyperlink" Target="https://www.bing.com/th?id=OSK.dQRnOlTKTXrhKm9OaxUUVBGNjKK1hL9mKy8jDit9INI&amp;qlt=95" TargetMode="External"/><Relationship Id="rId12" Type="http://schemas.openxmlformats.org/officeDocument/2006/relationships/hyperlink" Target="https://www.bing.com/images/search?form=xlimg&amp;q=Czech%20Republic" TargetMode="External"/><Relationship Id="rId17" Type="http://schemas.openxmlformats.org/officeDocument/2006/relationships/hyperlink" Target="https://www.bing.com/th?id=OSK.ea703288926093d94f3ee0ae48dc323c&amp;qlt=95" TargetMode="External"/><Relationship Id="rId25" Type="http://schemas.openxmlformats.org/officeDocument/2006/relationships/hyperlink" Target="https://www.bing.com/th?id=OSK.V9Ct6b2Uo4yxlpB5i4rgN12yDN9zY-pClzktMqagyN0&amp;qlt=95" TargetMode="External"/><Relationship Id="rId33" Type="http://schemas.openxmlformats.org/officeDocument/2006/relationships/hyperlink" Target="https://www.bing.com/th?id=OSK.WmoS0gHjANRJSdYNHA64N5PdRRN3Ixgv0cesvBZZacU&amp;qlt=95" TargetMode="External"/><Relationship Id="rId38" Type="http://schemas.openxmlformats.org/officeDocument/2006/relationships/hyperlink" Target="https://www.bing.com/images/search?form=xlimg&amp;q=Malta" TargetMode="External"/><Relationship Id="rId46" Type="http://schemas.openxmlformats.org/officeDocument/2006/relationships/hyperlink" Target="https://www.bing.com/images/search?form=xlimg&amp;q=Portugal" TargetMode="External"/><Relationship Id="rId20" Type="http://schemas.openxmlformats.org/officeDocument/2006/relationships/hyperlink" Target="https://www.bing.com/images/search?form=xlimg&amp;q=France" TargetMode="External"/><Relationship Id="rId41" Type="http://schemas.openxmlformats.org/officeDocument/2006/relationships/hyperlink" Target="https://www.bing.com/th?id=OSK.25df30c19d33bb8b6b2e0396595bbfd6&amp;qlt=95" TargetMode="External"/><Relationship Id="rId54" Type="http://schemas.openxmlformats.org/officeDocument/2006/relationships/hyperlink" Target="https://www.bing.com/images/search?form=xlimg&amp;q=Spain" TargetMode="External"/><Relationship Id="rId1" Type="http://schemas.openxmlformats.org/officeDocument/2006/relationships/hyperlink" Target="https://www.bing.com/th?id=OSK.K6cXOoQ3uq-EC3cRugPlGaZZFMyWOrULs9oxwlrZw8A&amp;qlt=95" TargetMode="External"/><Relationship Id="rId6" Type="http://schemas.openxmlformats.org/officeDocument/2006/relationships/hyperlink" Target="https://www.bing.com/images/search?form=xlimg&amp;q=Bulgaria" TargetMode="External"/><Relationship Id="rId15" Type="http://schemas.openxmlformats.org/officeDocument/2006/relationships/hyperlink" Target="https://www.bing.com/th?id=OSK.WcDBhNg5Sj0kUcJkvRp-ZrDSosOQLIn6jWEiIOY3cPM&amp;qlt=95" TargetMode="External"/><Relationship Id="rId23" Type="http://schemas.openxmlformats.org/officeDocument/2006/relationships/hyperlink" Target="https://www.bing.com/th?id=OSK.37868521ec6f61afb97b5ab07c93e834&amp;qlt=95" TargetMode="External"/><Relationship Id="rId28" Type="http://schemas.openxmlformats.org/officeDocument/2006/relationships/hyperlink" Target="https://www.bing.com/images/search?form=xlimg&amp;q=Republic%20of%20Ireland" TargetMode="External"/><Relationship Id="rId36" Type="http://schemas.openxmlformats.org/officeDocument/2006/relationships/hyperlink" Target="https://www.bing.com/images/search?form=xlimg&amp;q=Luxembourg" TargetMode="External"/><Relationship Id="rId49" Type="http://schemas.openxmlformats.org/officeDocument/2006/relationships/hyperlink" Target="https://www.bing.com/th?id=OSK.d9b621cc7d88019e0d716dda1c17a307&amp;qlt=95" TargetMode="External"/></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types>
    <type name="_linkedentity2">
      <keyFlags>
        <key name="%EntityServiceId">
          <flag name="ShowInCardView" value="0"/>
          <flag name="ShowInDotNotation" value="0"/>
          <flag name="ShowInAutoComplete" value="0"/>
        </key>
        <key name="%EntityCulture">
          <flag name="ShowInCardView" value="0"/>
          <flag name="ShowInDotNotation" value="0"/>
          <flag name="ShowInAutoComplete" value="0"/>
        </key>
        <key name="%EntityId">
          <flag name="ShowInCardView" value="0"/>
          <flag name="ShowInDotNotation" value="0"/>
          <flag name="ShowInAutoComplete" value="0"/>
        </key>
        <key name="%cvi">
          <flag name="ShowInCardView" value="0"/>
          <flag name="ShowInDotNotation" value="0"/>
          <flag name="ShowInAutoComplete" value="0"/>
          <flag name="ExcludeFromCalcComparison" value="1"/>
        </key>
      </keyFlags>
    </type>
    <type name="_linkedentity2core">
      <keyFlags>
        <key name="%EntityServiceId">
          <flag name="ShowInCardView" value="0"/>
          <flag name="ShowInDotNotation" value="0"/>
          <flag name="ShowInAutoComplete" value="0"/>
        </key>
        <key name="%EntityCulture">
          <flag name="ShowInCardView" value="0"/>
          <flag name="ShowInDotNotation" value="0"/>
          <flag name="ShowInAutoComplete" value="0"/>
        </key>
        <key name="%EntityId">
          <flag name="ShowInCardView" value="0"/>
          <flag name="ShowInDotNotation" value="0"/>
          <flag name="ShowInAutoComplete" value="0"/>
        </key>
        <key name="%IsRefreshable">
          <flag name="ShowInCardView" value="0"/>
          <flag name="ShowInAutoComplete" value="0"/>
          <flag name="ExcludeFromCalcComparison" value="1"/>
        </key>
        <key name="%ProviderInfo">
          <flag name="ShowInCardView" value="0"/>
          <flag name="ShowInDotNotation" value="0"/>
          <flag name="ShowInAutoComplete" value="0"/>
        </key>
        <key name="%DataProviderExternalLinkLogo">
          <flag name="ShowInCardView" value="0"/>
          <flag name="ShowInDotNotation" value="0"/>
          <flag name="ShowInAutoComplete" value="0"/>
        </key>
        <key name="%DataProviderExternalLink">
          <flag name="ShowInCardView" value="0"/>
          <flag name="ShowInDotNotation" value="0"/>
          <flag name="ShowInAutoComplete" value="0"/>
        </key>
        <key name="%DataRetrievedTime">
          <flag name="ShowInCardView" value="0"/>
          <flag name="ShowInDotNotation" value="0"/>
          <flag name="ShowInAutoComplete" value="0"/>
          <flag name="ExcludeFromCalcComparison" value="1"/>
        </key>
        <key name="%EntityDomainIdString">
          <flag name="ShowInCardView" value="0"/>
          <flag name="ShowInDotNotation" value="0"/>
          <flag name="ShowInAutoComplete" value="0"/>
        </key>
        <key name="%InfoToolTipLabelNames">
          <flag name="ShowInCardView" value="0"/>
          <flag name="ShowInDotNotation" value="0"/>
          <flag name="ShowInAutoComplete" value="0"/>
        </key>
        <key name="%InfoToolTipLabelValues">
          <flag name="ShowInCardView" value="0"/>
          <flag name="ShowInDotNotation" value="0"/>
          <flag name="ShowInAutoComplete" value="0"/>
        </key>
        <key name="%InfoToolTipLabelValuesType">
          <flag name="ShowInCardView" value="0"/>
          <flag name="ShowInDotNotation" value="0"/>
          <flag name="ShowInAutoComplete" value="0"/>
        </key>
        <key name="%DataProviderString">
          <flag name="ShowInCardView" value="0"/>
          <flag name="ShowInDotNotation" value="0"/>
          <flag name="ShowInAutoComplete" value="0"/>
        </key>
        <key name="%ClassificationId">
          <flag name="ShowInCardView" value="0"/>
          <flag name="ShowInDotNotation" value="0"/>
          <flag name="ShowInAutoComplete" value="0"/>
        </key>
        <key name="%OutdatedReason">
          <flag name="ShowInCardView" value="0"/>
          <flag name="ShowInDotNotation" value="0"/>
          <flag name="ShowInAutoComplete" value="0"/>
          <flag name="ExcludeFromCalcComparison" value="1"/>
        </key>
      </keyFlags>
    </type>
    <type name="_webimage">
      <keyFlags>
        <key name="WebImageIdentifier">
          <flag name="ShowInCardView" value="0"/>
        </key>
      </keyFlags>
    </type>
  </types>
</rvTypesInfo>
</file>

<file path=xl/richData/rdRichValueWebImage.xml><?xml version="1.0" encoding="utf-8"?>
<webImagesSrd xmlns="http://schemas.microsoft.com/office/spreadsheetml/2020/richdatawebimage" xmlns:r="http://schemas.openxmlformats.org/officeDocument/2006/relationships">
  <webImageSrd>
    <address r:id="rId1"/>
    <moreImagesAddress r:id="rId2"/>
  </webImageSrd>
  <webImageSrd>
    <address r:id="rId3"/>
    <moreImagesAddress r:id="rId4"/>
  </webImageSrd>
  <webImageSrd>
    <address r:id="rId5"/>
    <moreImagesAddress r:id="rId6"/>
  </webImageSrd>
  <webImageSrd>
    <address r:id="rId7"/>
    <moreImagesAddress r:id="rId8"/>
  </webImageSrd>
  <webImageSrd>
    <address r:id="rId9"/>
    <moreImagesAddress r:id="rId10"/>
  </webImageSrd>
  <webImageSrd>
    <address r:id="rId11"/>
    <moreImagesAddress r:id="rId12"/>
  </webImageSrd>
  <webImageSrd>
    <address r:id="rId13"/>
    <moreImagesAddress r:id="rId14"/>
  </webImageSrd>
  <webImageSrd>
    <address r:id="rId15"/>
    <moreImagesAddress r:id="rId16"/>
  </webImageSrd>
  <webImageSrd>
    <address r:id="rId17"/>
    <moreImagesAddress r:id="rId18"/>
  </webImageSrd>
  <webImageSrd>
    <address r:id="rId19"/>
    <moreImagesAddress r:id="rId20"/>
  </webImageSrd>
  <webImageSrd>
    <address r:id="rId21"/>
    <moreImagesAddress r:id="rId22"/>
  </webImageSrd>
  <webImageSrd>
    <address r:id="rId23"/>
    <moreImagesAddress r:id="rId24"/>
  </webImageSrd>
  <webImageSrd>
    <address r:id="rId25"/>
    <moreImagesAddress r:id="rId26"/>
  </webImageSrd>
  <webImageSrd>
    <address r:id="rId27"/>
    <moreImagesAddress r:id="rId28"/>
  </webImageSrd>
  <webImageSrd>
    <address r:id="rId29"/>
    <moreImagesAddress r:id="rId30"/>
  </webImageSrd>
  <webImageSrd>
    <address r:id="rId31"/>
    <moreImagesAddress r:id="rId32"/>
  </webImageSrd>
  <webImageSrd>
    <address r:id="rId33"/>
    <moreImagesAddress r:id="rId34"/>
  </webImageSrd>
  <webImageSrd>
    <address r:id="rId35"/>
    <moreImagesAddress r:id="rId36"/>
  </webImageSrd>
  <webImageSrd>
    <address r:id="rId37"/>
    <moreImagesAddress r:id="rId38"/>
  </webImageSrd>
  <webImageSrd>
    <address r:id="rId39"/>
    <moreImagesAddress r:id="rId40"/>
  </webImageSrd>
  <webImageSrd>
    <address r:id="rId41"/>
    <moreImagesAddress r:id="rId42"/>
  </webImageSrd>
  <webImageSrd>
    <address r:id="rId43"/>
    <moreImagesAddress r:id="rId44"/>
  </webImageSrd>
  <webImageSrd>
    <address r:id="rId45"/>
    <moreImagesAddress r:id="rId46"/>
  </webImageSrd>
  <webImageSrd>
    <address r:id="rId47"/>
    <moreImagesAddress r:id="rId48"/>
  </webImageSrd>
  <webImageSrd>
    <address r:id="rId49"/>
    <moreImagesAddress r:id="rId50"/>
  </webImageSrd>
  <webImageSrd>
    <address r:id="rId51"/>
    <moreImagesAddress r:id="rId52"/>
  </webImageSrd>
  <webImageSrd>
    <address r:id="rId53"/>
    <moreImagesAddress r:id="rId54"/>
  </webImageSrd>
  <webImageSrd>
    <address r:id="rId55"/>
    <moreImagesAddress r:id="rId56"/>
  </webImageSrd>
</webImagesSrd>
</file>

<file path=xl/richData/rdarray.xml><?xml version="1.0" encoding="utf-8"?>
<arrayData xmlns="http://schemas.microsoft.com/office/spreadsheetml/2017/richdata2" count="93">
  <a r="2">
    <v t="r">20</v>
    <v t="r">21</v>
  </a>
  <a r="4">
    <v t="s">Burgenland Croatian</v>
    <v t="s">Hungarian language</v>
    <v t="s">Slovene language</v>
    <v t="s">German language</v>
  </a>
  <a r="9">
    <v t="r">39</v>
    <v t="r">40</v>
    <v t="r">41</v>
    <v t="r">42</v>
    <v t="r">43</v>
    <v t="r">44</v>
    <v t="r">45</v>
    <v t="r">46</v>
    <v t="r">6</v>
  </a>
  <a r="1">
    <v t="s">Central European Time</v>
  </a>
  <a r="2">
    <v t="r">74</v>
    <v t="r">75</v>
  </a>
  <a r="3">
    <v t="s">Dutch language</v>
    <v t="s">German language</v>
    <v t="s">French language</v>
  </a>
  <a r="3">
    <v t="r">93</v>
    <v t="r">73</v>
    <v t="r">94</v>
  </a>
  <a r="4">
    <v t="s">Central European Time</v>
    <v t="s">UTC+02:00</v>
    <v t="s">UTC+01:00</v>
    <v t="s">Central European Summer Time</v>
  </a>
  <a r="3">
    <v t="r">122</v>
    <v t="r">123</v>
    <v t="r">124</v>
  </a>
  <a r="1">
    <v t="s">Bulgarian language</v>
  </a>
  <a r="28">
    <v t="r">143</v>
    <v t="r">144</v>
    <v t="r">145</v>
    <v t="r">146</v>
    <v t="r">147</v>
    <v t="r">148</v>
    <v t="r">149</v>
    <v t="r">150</v>
    <v t="r">151</v>
    <v t="r">152</v>
    <v t="r">153</v>
    <v t="r">154</v>
    <v t="r">155</v>
    <v t="r">156</v>
    <v t="r">157</v>
    <v t="r">158</v>
    <v t="r">159</v>
    <v t="r">160</v>
    <v t="r">161</v>
    <v t="r">162</v>
    <v t="r">163</v>
    <v t="r">164</v>
    <v t="r">165</v>
    <v t="r">166</v>
    <v t="r">167</v>
    <v t="r">168</v>
    <v t="r">169</v>
    <v t="r">170</v>
  </a>
  <a r="4">
    <v t="s">UTC+03:00</v>
    <v t="s">Eastern European Summer Time</v>
    <v t="s">UTC+02:00</v>
    <v t="s">Eastern European Time</v>
  </a>
  <a r="2">
    <v t="r">197</v>
    <v t="r">198</v>
  </a>
  <a r="1">
    <v t="s">Croatian language</v>
  </a>
  <a r="21">
    <v t="r">216</v>
    <v t="r">217</v>
    <v t="r">218</v>
    <v t="r">219</v>
    <v t="r">220</v>
    <v t="r">221</v>
    <v t="r">222</v>
    <v t="r">223</v>
    <v t="r">224</v>
    <v t="r">225</v>
    <v t="r">226</v>
    <v t="r">227</v>
    <v t="r">228</v>
    <v t="r">229</v>
    <v t="r">230</v>
    <v t="r">231</v>
    <v t="r">232</v>
    <v t="r">233</v>
    <v t="r">234</v>
    <v t="r">235</v>
    <v t="r">184</v>
  </a>
  <a r="3">
    <v t="s">Central European Time</v>
    <v t="s">UTC+02:00</v>
    <v t="s">UTC+01:00</v>
  </a>
  <a r="1">
    <v t="r">263</v>
  </a>
  <a r="2">
    <v t="s">Greek language</v>
    <v t="s">Turkish language</v>
  </a>
  <a r="6">
    <v t="r">280</v>
    <v t="r">281</v>
    <v t="r">282</v>
    <v t="r">283</v>
    <v t="r">284</v>
    <v t="r">285</v>
  </a>
  <a r="2">
    <v t="r">312</v>
    <v t="r">313</v>
  </a>
  <a r="1">
    <v t="s">Czech language</v>
  </a>
  <a r="7">
    <v t="r">298</v>
    <v t="r">332</v>
    <v t="r">333</v>
    <v t="r">334</v>
    <v t="r">335</v>
    <v t="r">336</v>
    <v t="r">337</v>
  </a>
  <a r="2">
    <v t="r">364</v>
    <v t="r">365</v>
  </a>
  <a r="1">
    <v t="s">Danish language</v>
  </a>
  <a r="5">
    <v t="r">381</v>
    <v t="r">382</v>
    <v t="r">383</v>
    <v t="r">384</v>
    <v t="r">385</v>
  </a>
  <a r="2">
    <v t="r">412</v>
    <v t="r">413</v>
  </a>
  <a r="1">
    <v t="s">Estonian language</v>
  </a>
  <a r="13">
    <v t="r">430</v>
    <v t="r">431</v>
    <v t="r">432</v>
    <v t="r">433</v>
    <v t="r">434</v>
    <v t="r">435</v>
    <v t="r">436</v>
    <v t="r">437</v>
    <v t="r">438</v>
    <v t="r">439</v>
    <v t="r">440</v>
    <v t="r">441</v>
    <v t="r">442</v>
  </a>
  <a r="2">
    <v t="r">469</v>
    <v t="r">470</v>
  </a>
  <a r="2">
    <v t="s">Swedish language</v>
    <v t="s">Finnish language</v>
  </a>
  <a r="19">
    <v t="r">487</v>
    <v t="r">488</v>
    <v t="r">489</v>
    <v t="r">490</v>
    <v t="r">491</v>
    <v t="r">492</v>
    <v t="r">493</v>
    <v t="r">494</v>
    <v t="r">495</v>
    <v t="r">496</v>
    <v t="r">497</v>
    <v t="r">498</v>
    <v t="r">499</v>
    <v t="r">500</v>
    <v t="r">501</v>
    <v t="r">502</v>
    <v t="r">503</v>
    <v t="r">504</v>
    <v t="r">505</v>
  </a>
  <a r="2">
    <v t="r">532</v>
    <v t="r">533</v>
  </a>
  <a r="1">
    <v t="s">French language</v>
  </a>
  <a r="25">
    <v t="r">549</v>
    <v t="r">550</v>
    <v t="r">551</v>
    <v t="r">552</v>
    <v t="r">553</v>
    <v t="r">554</v>
    <v t="r">555</v>
    <v t="r">556</v>
    <v t="r">557</v>
    <v t="r">558</v>
    <v t="r">559</v>
    <v t="r">560</v>
    <v t="r">561</v>
    <v t="r">562</v>
    <v t="r">563</v>
    <v t="r">564</v>
    <v t="r">565</v>
    <v t="r">566</v>
    <v t="r">567</v>
    <v t="r">568</v>
    <v t="r">569</v>
    <v t="r">570</v>
    <v t="r">571</v>
    <v t="r">572</v>
    <v t="r">573</v>
  </a>
  <a r="2">
    <v t="r">598</v>
    <v t="r">599</v>
  </a>
  <a r="1">
    <v t="s">German language</v>
  </a>
  <a r="15">
    <v t="r">617</v>
    <v t="r">618</v>
    <v t="r">586</v>
    <v t="r">619</v>
    <v t="r">620</v>
    <v t="r">621</v>
    <v t="r">622</v>
    <v t="r">623</v>
    <v t="r">624</v>
    <v t="r">625</v>
    <v t="r">626</v>
    <v t="r">627</v>
    <v t="r">628</v>
    <v t="r">629</v>
    <v t="r">630</v>
  </a>
  <a r="2">
    <v t="s">UTC+02:00</v>
    <v t="s">UTC+01:00</v>
  </a>
  <a r="2">
    <v t="r">657</v>
    <v t="r">658</v>
  </a>
  <a r="1">
    <v t="s">Greek language</v>
  </a>
  <a r="12">
    <v t="r">674</v>
    <v t="r">675</v>
    <v t="r">676</v>
    <v t="r">677</v>
    <v t="r">678</v>
    <v t="r">679</v>
    <v t="r">680</v>
    <v t="r">681</v>
    <v t="r">682</v>
    <v t="r">683</v>
    <v t="r">684</v>
    <v t="r">685</v>
  </a>
  <a r="3">
    <v t="r">711</v>
    <v t="r">712</v>
    <v t="r">713</v>
  </a>
  <a r="1">
    <v t="s">Hungarian language</v>
  </a>
  <a r="19">
    <v t="r">730</v>
    <v t="r">731</v>
    <v t="r">732</v>
    <v t="r">733</v>
    <v t="r">698</v>
    <v t="r">734</v>
    <v t="r">735</v>
    <v t="r">736</v>
    <v t="r">737</v>
    <v t="r">738</v>
    <v t="r">739</v>
    <v t="r">740</v>
    <v t="r">741</v>
    <v t="r">742</v>
    <v t="r">743</v>
    <v t="r">744</v>
    <v t="r">745</v>
    <v t="r">746</v>
    <v t="r">747</v>
  </a>
  <a r="3">
    <v t="r">772</v>
    <v t="r">773</v>
    <v t="r">774</v>
  </a>
  <a r="2">
    <v t="s">English language</v>
    <v t="s">Irish language</v>
  </a>
  <a r="26">
    <v t="r">789</v>
    <v t="r">790</v>
    <v t="r">791</v>
    <v t="r">792</v>
    <v t="r">793</v>
    <v t="r">794</v>
    <v t="r">795</v>
    <v t="r">796</v>
    <v t="r">797</v>
    <v t="r">798</v>
    <v t="r">799</v>
    <v t="r">800</v>
    <v t="r">801</v>
    <v t="r">802</v>
    <v t="r">803</v>
    <v t="r">804</v>
    <v t="r">805</v>
    <v t="r">806</v>
    <v t="r">807</v>
    <v t="r">808</v>
    <v t="r">809</v>
    <v t="r">810</v>
    <v t="r">811</v>
    <v t="r">812</v>
    <v t="r">813</v>
    <v t="r">814</v>
  </a>
  <a r="2">
    <v t="s">UTC+00:00</v>
    <v t="s">UTC+01:00</v>
  </a>
  <a r="2">
    <v t="r">842</v>
    <v t="r">843</v>
  </a>
  <a r="1">
    <v t="s">Italian language</v>
  </a>
  <a r="20">
    <v t="r">858</v>
    <v t="r">859</v>
    <v t="r">860</v>
    <v t="r">861</v>
    <v t="r">862</v>
    <v t="r">863</v>
    <v t="r">864</v>
    <v t="r">865</v>
    <v t="r">866</v>
    <v t="r">867</v>
    <v t="r">868</v>
    <v t="r">869</v>
    <v t="r">870</v>
    <v t="r">871</v>
    <v t="r">872</v>
    <v t="r">873</v>
    <v t="r">874</v>
    <v t="r">875</v>
    <v t="r">876</v>
    <v t="r">877</v>
  </a>
  <a r="2">
    <v t="r">903</v>
    <v t="r">904</v>
  </a>
  <a r="1">
    <v t="s">Latvian language</v>
  </a>
  <a r="94">
    <v t="r">921</v>
    <v t="r">922</v>
    <v t="r">923</v>
    <v t="r">924</v>
    <v t="r">925</v>
    <v t="r">889</v>
    <v t="r">926</v>
    <v t="r">927</v>
    <v t="r">928</v>
    <v t="r">929</v>
    <v t="r">930</v>
    <v t="r">931</v>
    <v t="r">932</v>
    <v t="r">933</v>
    <v t="r">934</v>
    <v t="r">935</v>
    <v t="r">936</v>
    <v t="r">937</v>
    <v t="r">938</v>
    <v t="r">939</v>
    <v t="r">940</v>
    <v t="r">941</v>
    <v t="r">942</v>
    <v t="r">943</v>
    <v t="r">944</v>
    <v t="r">945</v>
    <v t="r">946</v>
    <v t="r">947</v>
    <v t="r">948</v>
    <v t="r">949</v>
    <v t="r">950</v>
    <v t="r">951</v>
    <v t="r">952</v>
    <v t="r">953</v>
    <v t="r">954</v>
    <v t="r">955</v>
    <v t="r">956</v>
    <v t="r">957</v>
    <v t="r">958</v>
    <v t="r">959</v>
    <v t="r">960</v>
    <v t="r">961</v>
    <v t="r">962</v>
    <v t="r">963</v>
    <v t="r">964</v>
    <v t="r">965</v>
    <v t="r">966</v>
    <v t="r">967</v>
    <v t="r">968</v>
    <v t="r">969</v>
    <v t="r">970</v>
    <v t="r">971</v>
    <v t="r">972</v>
    <v t="r">973</v>
    <v t="r">974</v>
    <v t="r">975</v>
    <v t="r">976</v>
    <v t="r">977</v>
    <v t="r">978</v>
    <v t="r">979</v>
    <v t="r">980</v>
    <v t="r">981</v>
    <v t="r">982</v>
    <v t="r">983</v>
    <v t="r">984</v>
    <v t="r">985</v>
    <v t="r">986</v>
    <v t="r">987</v>
    <v t="r">988</v>
    <v t="r">989</v>
    <v t="r">990</v>
    <v t="r">991</v>
    <v t="r">992</v>
    <v t="r">993</v>
    <v t="r">994</v>
    <v t="r">995</v>
    <v t="r">996</v>
    <v t="r">997</v>
    <v t="r">998</v>
    <v t="r">999</v>
    <v t="r">1000</v>
    <v t="r">1001</v>
    <v t="r">1002</v>
    <v t="r">1003</v>
    <v t="r">1004</v>
    <v t="r">1005</v>
    <v t="r">1006</v>
    <v t="r">1007</v>
    <v t="r">1008</v>
    <v t="r">1009</v>
    <v t="r">1010</v>
    <v t="r">1011</v>
    <v t="r">1012</v>
    <v t="r">1013</v>
  </a>
  <a r="3">
    <v t="s">Eastern European Time</v>
    <v t="s">Daylight saving time</v>
    <v t="s">Eastern European Summer Time</v>
  </a>
  <a r="2">
    <v t="r">1037</v>
    <v t="r">1038</v>
  </a>
  <a r="1">
    <v t="s">Lithuanian language</v>
  </a>
  <a r="10">
    <v t="r">1054</v>
    <v t="r">1055</v>
    <v t="r">1056</v>
    <v t="r">1057</v>
    <v t="r">1058</v>
    <v t="r">1059</v>
    <v t="r">1060</v>
    <v t="r">1061</v>
    <v t="r">1062</v>
    <v t="r">1063</v>
  </a>
  <a r="1">
    <v t="s">Eastern European Time</v>
  </a>
  <a r="2">
    <v t="r">1089</v>
    <v t="r">1090</v>
  </a>
  <a r="3">
    <v t="s">Luxembourgish</v>
    <v t="s">German language</v>
    <v t="s">French language</v>
  </a>
  <a r="12">
    <v t="r">1105</v>
    <v t="r">1106</v>
    <v t="r">1107</v>
    <v t="r">1108</v>
    <v t="r">1109</v>
    <v t="r">1110</v>
    <v t="r">1111</v>
    <v t="r">1112</v>
    <v t="r">1113</v>
    <v t="r">1114</v>
    <v t="r">1115</v>
    <v t="r">1116</v>
  </a>
  <a r="2">
    <v t="r">1142</v>
    <v t="r">1143</v>
  </a>
  <a r="2">
    <v t="s">Maltese language</v>
    <v t="s">English language</v>
  </a>
  <a r="2">
    <v t="r">1179</v>
    <v t="r">1180</v>
  </a>
  <a r="1">
    <v t="s">Dutch language</v>
  </a>
  <a r="14">
    <v t="r">1196</v>
    <v t="r">1197</v>
    <v t="r">1198</v>
    <v t="r">1199</v>
    <v t="r">1200</v>
    <v t="r">1201</v>
    <v t="r">1202</v>
    <v t="r">1203</v>
    <v t="r">1204</v>
    <v t="r">1205</v>
    <v t="r">1206</v>
    <v t="r">1207</v>
    <v t="r">1208</v>
    <v t="r">1209</v>
  </a>
  <a r="1">
    <v t="s">Atlantic Time Zone</v>
  </a>
  <a r="3">
    <v t="r">1233</v>
    <v t="r">1234</v>
    <v t="r">1235</v>
  </a>
  <a r="1">
    <v t="s">Norwegian language</v>
  </a>
  <a r="14">
    <v t="r">1249</v>
    <v t="r">1221</v>
    <v t="r">1250</v>
    <v t="r">1251</v>
    <v t="r">1252</v>
    <v t="r">1253</v>
    <v t="r">1254</v>
    <v t="r">1255</v>
    <v t="r">1256</v>
    <v t="r">1257</v>
    <v t="r">1258</v>
    <v t="r">1259</v>
    <v t="r">1260</v>
    <v t="r">1261</v>
  </a>
  <a r="2">
    <v t="r">1288</v>
    <v t="r">1289</v>
  </a>
  <a r="1">
    <v t="s">Polish language</v>
  </a>
  <a r="16">
    <v t="r">1303</v>
    <v t="r">1304</v>
    <v t="r">1305</v>
    <v t="r">1306</v>
    <v t="r">1307</v>
    <v t="r">1308</v>
    <v t="r">1309</v>
    <v t="r">1310</v>
    <v t="r">1311</v>
    <v t="r">1312</v>
    <v t="r">1313</v>
    <v t="r">1314</v>
    <v t="r">1315</v>
    <v t="r">1316</v>
    <v t="r">1317</v>
    <v t="r">1318</v>
  </a>
  <a r="3">
    <v t="r">1343</v>
    <v t="r">1344</v>
    <v t="r">1345</v>
  </a>
  <a r="1">
    <v t="s">Portuguese language</v>
  </a>
  <a r="20">
    <v t="r">1360</v>
    <v t="r">1361</v>
    <v t="r">1362</v>
    <v t="r">1363</v>
    <v t="r">1364</v>
    <v t="r">1365</v>
    <v t="r">1366</v>
    <v t="r">1367</v>
    <v t="r">1368</v>
    <v t="r">1369</v>
    <v t="r">1370</v>
    <v t="r">1371</v>
    <v t="r">1372</v>
    <v t="r">1373</v>
    <v t="r">1374</v>
    <v t="r">1375</v>
    <v t="r">1376</v>
    <v t="r">1377</v>
    <v t="r">1378</v>
    <v t="r">1379</v>
  </a>
  <a r="2">
    <v t="s">Western European Summer Time</v>
    <v t="s">Western European Time</v>
  </a>
  <a r="2">
    <v t="r">1404</v>
    <v t="r">1405</v>
  </a>
  <a r="1">
    <v t="s">Romanian language</v>
  </a>
  <a r="42">
    <v t="r">1421</v>
    <v t="r">1422</v>
    <v t="r">1423</v>
    <v t="r">1424</v>
    <v t="r">1425</v>
    <v t="r">1426</v>
    <v t="r">1427</v>
    <v t="r">1428</v>
    <v t="r">1429</v>
    <v t="r">1430</v>
    <v t="r">1431</v>
    <v t="r">1432</v>
    <v t="r">1433</v>
    <v t="r">1434</v>
    <v t="r">1435</v>
    <v t="r">1436</v>
    <v t="r">1437</v>
    <v t="r">1438</v>
    <v t="r">1439</v>
    <v t="r">1440</v>
    <v t="r">1441</v>
    <v t="r">1442</v>
    <v t="r">1443</v>
    <v t="r">1444</v>
    <v t="r">1445</v>
    <v t="r">1446</v>
    <v t="r">1447</v>
    <v t="r">1448</v>
    <v t="r">1449</v>
    <v t="r">1450</v>
    <v t="r">1451</v>
    <v t="r">1452</v>
    <v t="r">1453</v>
    <v t="r">1454</v>
    <v t="r">1455</v>
    <v t="r">1456</v>
    <v t="r">1457</v>
    <v t="r">1458</v>
    <v t="r">1459</v>
    <v t="r">1460</v>
    <v t="r">1461</v>
    <v t="r">1392</v>
  </a>
  <a r="2">
    <v t="r">1486</v>
    <v t="r">1487</v>
  </a>
  <a r="1">
    <v t="s">Slovak language</v>
  </a>
  <a r="8">
    <v t="r">1503</v>
    <v t="r">1504</v>
    <v t="r">1505</v>
    <v t="r">1506</v>
    <v t="r">1507</v>
    <v t="r">1508</v>
    <v t="r">1509</v>
    <v t="r">1510</v>
  </a>
  <a r="2">
    <v t="r">1535</v>
    <v t="r">1536</v>
  </a>
  <a r="1">
    <v t="s">Slovene language</v>
  </a>
  <a r="125">
    <v t="r">1552</v>
    <v t="r">1553</v>
    <v t="r">1554</v>
    <v t="r">1555</v>
    <v t="r">1556</v>
    <v t="r">1557</v>
    <v t="r">1558</v>
    <v t="r">1559</v>
    <v t="r">1560</v>
    <v t="r">1561</v>
    <v t="r">1562</v>
    <v t="r">1563</v>
    <v t="r">1564</v>
    <v t="r">1565</v>
    <v t="r">1566</v>
    <v t="r">1567</v>
    <v t="r">1568</v>
    <v t="r">1569</v>
    <v t="r">1570</v>
    <v t="r">1571</v>
    <v t="r">1572</v>
    <v t="r">1573</v>
    <v t="r">1574</v>
    <v t="r">1575</v>
    <v t="r">1576</v>
    <v t="r">1577</v>
    <v t="r">1578</v>
    <v t="r">1579</v>
    <v t="r">1580</v>
    <v t="r">1581</v>
    <v t="r">1582</v>
    <v t="r">1583</v>
    <v t="r">1584</v>
    <v t="r">1585</v>
    <v t="r">1586</v>
    <v t="r">1587</v>
    <v t="r">1588</v>
    <v t="r">1589</v>
    <v t="r">1590</v>
    <v t="r">1591</v>
    <v t="r">1592</v>
    <v t="r">1593</v>
    <v t="r">1594</v>
    <v t="r">1595</v>
    <v t="r">1596</v>
    <v t="r">1597</v>
    <v t="r">1598</v>
    <v t="r">1599</v>
    <v t="r">1600</v>
    <v t="r">1601</v>
    <v t="r">1602</v>
    <v t="r">1603</v>
    <v t="r">1604</v>
    <v t="r">1605</v>
    <v t="r">1606</v>
    <v t="r">1607</v>
    <v t="r">1608</v>
    <v t="r">1609</v>
    <v t="r">1610</v>
    <v t="r">1611</v>
    <v t="r">1612</v>
    <v t="r">1613</v>
    <v t="r">1614</v>
    <v t="r">1615</v>
    <v t="r">1616</v>
    <v t="r">1617</v>
    <v t="r">1618</v>
    <v t="r">1619</v>
    <v t="r">1620</v>
    <v t="r">1621</v>
    <v t="r">1622</v>
    <v t="r">1623</v>
    <v t="r">1624</v>
    <v t="r">1625</v>
    <v t="r">1626</v>
    <v t="r">1627</v>
    <v t="r">1628</v>
    <v t="r">1629</v>
    <v t="r">1630</v>
    <v t="r">1631</v>
    <v t="r">1632</v>
    <v t="r">1633</v>
    <v t="r">1634</v>
    <v t="r">1635</v>
    <v t="r">1636</v>
    <v t="r">1637</v>
    <v t="r">1638</v>
    <v t="r">1639</v>
    <v t="r">1640</v>
    <v t="r">1641</v>
    <v t="r">1642</v>
    <v t="r">1643</v>
    <v t="r">1644</v>
    <v t="r">1645</v>
    <v t="r">1646</v>
    <v t="r">1647</v>
    <v t="r">1648</v>
    <v t="r">1649</v>
    <v t="r">1650</v>
    <v t="r">1651</v>
    <v t="r">1652</v>
    <v t="r">1653</v>
    <v t="r">1654</v>
    <v t="r">1655</v>
    <v t="r">1656</v>
    <v t="r">1657</v>
    <v t="r">1658</v>
    <v t="r">1659</v>
    <v t="r">1660</v>
    <v t="r">1661</v>
    <v t="r">1662</v>
    <v t="r">1663</v>
    <v t="r">1664</v>
    <v t="r">1665</v>
    <v t="r">1666</v>
    <v t="r">1667</v>
    <v t="r">1668</v>
    <v t="r">1669</v>
    <v t="r">1670</v>
    <v t="r">1671</v>
    <v t="r">1672</v>
    <v t="r">1673</v>
    <v t="r">1674</v>
    <v t="r">1675</v>
    <v t="r">1676</v>
  </a>
  <a r="2">
    <v t="r">1702</v>
    <v t="r">1703</v>
  </a>
  <a r="1">
    <v t="s">Spanish language</v>
  </a>
  <a r="18">
    <v t="r">1718</v>
    <v t="r">1719</v>
    <v t="r">1720</v>
    <v t="r">1721</v>
    <v t="r">1722</v>
    <v t="r">1723</v>
    <v t="r">1724</v>
    <v t="r">1725</v>
    <v t="r">1726</v>
    <v t="r">1727</v>
    <v t="r">1728</v>
    <v t="r">1729</v>
    <v t="r">1730</v>
    <v t="r">1731</v>
    <v t="r">1732</v>
    <v t="r">1733</v>
    <v t="r">1734</v>
    <v t="r">1735</v>
  </a>
  <a r="2">
    <v t="r">1762</v>
    <v t="r">1763</v>
  </a>
  <a r="1">
    <v t="s">Swedish language</v>
  </a>
  <a r="21">
    <v t="r">1775</v>
    <v t="r">1776</v>
    <v t="r">1777</v>
    <v t="r">1778</v>
    <v t="r">1779</v>
    <v t="r">1780</v>
    <v t="r">1781</v>
    <v t="r">1782</v>
    <v t="r">1783</v>
    <v t="r">1784</v>
    <v t="r">1785</v>
    <v t="r">1786</v>
    <v t="r">1787</v>
    <v t="r">1788</v>
    <v t="r">1789</v>
    <v t="r">1790</v>
    <v t="r">1791</v>
    <v t="r">1792</v>
    <v t="r">1793</v>
    <v t="r">1794</v>
    <v t="r">1795</v>
  </a>
</arrayData>
</file>

<file path=xl/richData/rdrichvalue.xml><?xml version="1.0" encoding="utf-8"?>
<rvData xmlns="http://schemas.microsoft.com/office/spreadsheetml/2017/richdata" count="1802">
  <rv s="0">
    <v>536870912</v>
    <v>Austria</v>
    <v>c3f78b59-5e8d-133a-d0e2-ff2e71c4a5d5</v>
    <v>en-GB</v>
    <v>Map</v>
  </rv>
  <rv s="1">
    <fb>0.32356676139641499</fb>
    <v>23</v>
  </rv>
  <rv s="1">
    <fb>83878.990000000005</fb>
    <v>24</v>
  </rv>
  <rv s="1">
    <fb>21000</fb>
    <v>24</v>
  </rv>
  <rv s="1">
    <fb>9.6999999999999993</fb>
    <v>25</v>
  </rv>
  <rv s="1">
    <fb>43</fb>
    <v>26</v>
  </rv>
  <rv s="0">
    <v>536870912</v>
    <v>Vienna</v>
    <v>a844b6d2-ff6e-902b-d359-8f7db08f7bb9</v>
    <v>en-GB</v>
    <v>Map</v>
  </rv>
  <rv s="1">
    <fb>61447.919000000002</fb>
    <v>24</v>
  </rv>
  <rv s="1">
    <fb>118.057979804947</fb>
    <v>27</v>
  </rv>
  <rv s="1">
    <fb>1.5308955342270201E-2</fb>
    <v>23</v>
  </rv>
  <rv s="1">
    <fb>8355.8419518213395</fb>
    <v>24</v>
  </rv>
  <rv s="1">
    <fb>1.47</fb>
    <v>25</v>
  </rv>
  <rv s="1">
    <fb>0.46905712836916402</fb>
    <v>23</v>
  </rv>
  <rv s="1">
    <fb>65.661821989472699</fb>
    <v>28</v>
  </rv>
  <rv s="1">
    <fb>1.2</fb>
    <v>29</v>
  </rv>
  <rv s="1">
    <fb>446314739528.46997</fb>
    <v>30</v>
  </rv>
  <rv s="1">
    <fb>1.0311315000000001</fb>
    <v>23</v>
  </rv>
  <rv s="1">
    <fb>0.85057140000000009</fb>
    <v>23</v>
  </rv>
  <rv s="2">
    <v>0</v>
    <v>21</v>
    <v>2</v>
    <v>7</v>
    <v>0</v>
    <v>Image of Austria</v>
  </rv>
  <rv s="1">
    <fb>2.9</fb>
    <v>28</v>
  </rv>
  <rv s="0">
    <v>805306368</v>
    <v>Alexander Van der Bellen (President)</v>
    <v>09a88c4e-ba78-3b88-7539-fedb6d48b4a2</v>
    <v>en-GB</v>
    <v>Generic</v>
  </rv>
  <rv s="0">
    <v>805306368</v>
    <v>Alexander Schallenberg (Chancellor)</v>
    <v>6a2cc2d0-2c8f-3759-887b-96e073689083</v>
    <v>en-GB</v>
    <v>Generic</v>
  </rv>
  <rv s="3">
    <v>0</v>
  </rv>
  <rv s="4">
    <v>https://www.bing.com/search?q=austria&amp;form=skydnc</v>
    <v>Learn more on Bing</v>
  </rv>
  <rv s="1">
    <fb>81.643902439024401</fb>
    <v>28</v>
  </rv>
  <rv s="1">
    <fb>133098220000</fb>
    <v>30</v>
  </rv>
  <rv s="1">
    <fb>5</fb>
    <v>28</v>
  </rv>
  <rv s="3">
    <v>1</v>
  </rv>
  <rv s="1">
    <fb>0.179240277</fb>
    <v>23</v>
  </rv>
  <rv s="1">
    <fb>5.1696999999999997</fb>
    <v>25</v>
  </rv>
  <rv s="1">
    <fb>9042528</fb>
    <v>24</v>
  </rv>
  <rv s="1">
    <fb>0.23100000000000001</fb>
    <v>23</v>
  </rv>
  <rv s="1">
    <fb>0.23</fb>
    <v>23</v>
  </rv>
  <rv s="1">
    <fb>0.37799999999999995</fb>
    <v>23</v>
  </rv>
  <rv s="1">
    <fb>0.03</fb>
    <v>23</v>
  </rv>
  <rv s="1">
    <fb>0.08</fb>
    <v>23</v>
  </rv>
  <rv s="1">
    <fb>0.13300000000000001</fb>
    <v>23</v>
  </rv>
  <rv s="1">
    <fb>0.17800000000000002</fb>
    <v>23</v>
  </rv>
  <rv s="1">
    <fb>0.60683998107910198</fb>
    <v>23</v>
  </rv>
  <rv s="0">
    <v>536870912</v>
    <v>Burgenland</v>
    <v>20b1c17e-6204-a0df-6047-2725dec16761</v>
    <v>en-GB</v>
    <v>Map</v>
  </rv>
  <rv s="0">
    <v>536870912</v>
    <v>Carinthia</v>
    <v>5e37573b-7455-bff5-b6e2-1efd0b0d6059</v>
    <v>en-GB</v>
    <v>Map</v>
  </rv>
  <rv s="0">
    <v>536870912</v>
    <v>Lower Austria</v>
    <v>4dcd6132-5fe3-19ce-a37c-ff75732178e2</v>
    <v>en-GB</v>
    <v>Map</v>
  </rv>
  <rv s="0">
    <v>536870912</v>
    <v>Upper Austria</v>
    <v>5eda3d8d-2623-8c5c-71b9-98e76b245f37</v>
    <v>en-GB</v>
    <v>Map</v>
  </rv>
  <rv s="0">
    <v>536870912</v>
    <v>Salzburg</v>
    <v>f1e6feb1-ca38-e293-2657-06a535e7d8ed</v>
    <v>en-GB</v>
    <v>Map</v>
  </rv>
  <rv s="0">
    <v>536870912</v>
    <v>Styria</v>
    <v>27e5c768-8121-a58a-3641-f4576289d790</v>
    <v>en-GB</v>
    <v>Map</v>
  </rv>
  <rv s="0">
    <v>536870912</v>
    <v>Tyrol</v>
    <v>bbfb1e8f-7c58-8f12-9249-9ff4d210f1d6</v>
    <v>en-GB</v>
    <v>Map</v>
  </rv>
  <rv s="0">
    <v>536870912</v>
    <v>Vorarlberg</v>
    <v>515e6b8f-2ef0-2ac9-184c-2834f6770193</v>
    <v>en-GB</v>
    <v>Map</v>
  </rv>
  <rv s="3">
    <v>2</v>
  </rv>
  <rv s="1">
    <fb>0.25405547466329398</fb>
    <v>23</v>
  </rv>
  <rv s="3">
    <v>3</v>
  </rv>
  <rv s="1">
    <fb>0.51400000000000001</fb>
    <v>23</v>
  </rv>
  <rv s="1">
    <fb>4.6739997863769499E-2</fb>
    <v>31</v>
  </rv>
  <rv s="1">
    <fb>5194416</fb>
    <v>24</v>
  </rv>
  <rv s="5">
    <v>#VALUE!</v>
    <v>en-GB</v>
    <v>c3f78b59-5e8d-133a-d0e2-ff2e71c4a5d5</v>
    <v>536870912</v>
    <v>1</v>
    <v>16</v>
    <v>17</v>
    <v>Austria</v>
    <v>19</v>
    <v>20</v>
    <v>Map</v>
    <v>21</v>
    <v>22</v>
    <v>AT</v>
    <v>1</v>
    <v>2</v>
    <v>3</v>
    <v>4</v>
    <v>5</v>
    <v>6</v>
    <v>7</v>
    <v>8</v>
    <v>9</v>
    <v>EUR</v>
    <v>Austria, formally the Republic of Austria, is a landlocked country in Central Europe, lying in the Eastern Alps. It is a federation of nine states, of which the capital Vienna is the most populous city and state. Austria is bordered by Germany ...</v>
    <v>10</v>
    <v>11</v>
    <v>12</v>
    <v>13</v>
    <v>14</v>
    <v>15</v>
    <v>16</v>
    <v>17</v>
    <v>18</v>
    <v>19</v>
    <v>6</v>
    <v>22</v>
    <v>23</v>
    <v>24</v>
    <v>25</v>
    <v>26</v>
    <v>Austria</v>
    <v>National anthem of Austria</v>
    <v>27</v>
    <v>Österreich</v>
    <v>28</v>
    <v>29</v>
    <v>30</v>
    <v>31</v>
    <v>32</v>
    <v>33</v>
    <v>34</v>
    <v>35</v>
    <v>36</v>
    <v>37</v>
    <v>38</v>
    <v>47</v>
    <v>48</v>
    <v>49</v>
    <v>50</v>
    <v>51</v>
    <v>Austria</v>
    <v>52</v>
    <v>mdp/vdpid/14</v>
  </rv>
  <rv s="0">
    <v>536870912</v>
    <v>Belgium</v>
    <v>ac5bcc34-e1cd-2e76-9d31-fb1be1159a5e</v>
    <v>en-GB</v>
    <v>Map</v>
  </rv>
  <rv s="1">
    <fb>0.44610305443465298</fb>
    <v>23</v>
  </rv>
  <rv s="1">
    <fb>30688</fb>
    <v>24</v>
  </rv>
  <rv s="1">
    <fb>32000</fb>
    <v>24</v>
  </rv>
  <rv s="1">
    <fb>10.3</fb>
    <v>25</v>
  </rv>
  <rv s="1">
    <fb>32</fb>
    <v>26</v>
  </rv>
  <rv s="0">
    <v>536870912</v>
    <v>City of Brussels</v>
    <v>95e13b04-adba-5f35-d2c5-f828990ca1fd</v>
    <v>en-GB</v>
    <v>Map</v>
  </rv>
  <rv s="1">
    <fb>96889.474000000002</fb>
    <v>24</v>
  </rv>
  <rv s="1">
    <fb>117.11045718797099</fb>
    <v>27</v>
  </rv>
  <rv s="1">
    <fb>1.43681956996435E-2</fb>
    <v>23</v>
  </rv>
  <rv s="1">
    <fb>7709.1230778824702</fb>
    <v>24</v>
  </rv>
  <rv s="1">
    <fb>1.62</fb>
    <v>25</v>
  </rv>
  <rv s="1">
    <fb>0.22583884638555801</fb>
    <v>23</v>
  </rv>
  <rv s="1">
    <fb>75.870784353682396</fb>
    <v>28</v>
  </rv>
  <rv s="1">
    <fb>1.43</fb>
    <v>29</v>
  </rv>
  <rv s="1">
    <fb>529606710418.03802</fb>
    <v>30</v>
  </rv>
  <rv s="1">
    <fb>1.0390557</fb>
    <v>23</v>
  </rv>
  <rv s="1">
    <fb>0.79661730000000008</fb>
    <v>23</v>
  </rv>
  <rv s="2">
    <v>1</v>
    <v>21</v>
    <v>33</v>
    <v>7</v>
    <v>0</v>
    <v>Image of Belgium</v>
  </rv>
  <rv s="0">
    <v>536870912</v>
    <v>Brussels</v>
    <v>f77206fd-fe4f-6c8e-5588-1d0651b151ea</v>
    <v>en-GB</v>
    <v>Map</v>
  </rv>
  <rv s="0">
    <v>805306368</v>
    <v>Philippe of Belgium (Monarch)</v>
    <v>a665fab7-fb7f-7057-7ae8-bfd895ec6e4d</v>
    <v>en-GB</v>
    <v>Generic</v>
  </rv>
  <rv s="0">
    <v>805306368</v>
    <v>Bart De Wever (Prime minister)</v>
    <v>b612ad4e-f70e-98c6-7b14-c49f120304f0</v>
    <v>en-GB</v>
    <v>Generic</v>
  </rv>
  <rv s="3">
    <v>4</v>
  </rv>
  <rv s="4">
    <v>https://www.bing.com/search?q=belgium&amp;form=skydnc</v>
    <v>Learn more on Bing</v>
  </rv>
  <rv s="1">
    <fb>81.595121951219497</fb>
    <v>28</v>
  </rv>
  <rv s="1">
    <fb>321093542983.70203</fb>
    <v>30</v>
  </rv>
  <rv s="1">
    <fb>10.31</fb>
    <v>29</v>
  </rv>
  <rv s="3">
    <v>5</v>
  </rv>
  <rv s="1">
    <fb>0.17567192210000002</fb>
    <v>23</v>
  </rv>
  <rv s="1">
    <fb>3.0709</fb>
    <v>25</v>
  </rv>
  <rv s="1">
    <fb>11669446</fb>
    <v>24</v>
  </rv>
  <rv s="1">
    <fb>0.22699999999999998</fb>
    <v>23</v>
  </rv>
  <rv s="1">
    <fb>0.21899999999999997</fb>
    <v>23</v>
  </rv>
  <rv s="1">
    <fb>0.36299999999999999</fb>
    <v>23</v>
  </rv>
  <rv s="1">
    <fb>3.3000000000000002E-2</fb>
    <v>23</v>
  </rv>
  <rv s="1">
    <fb>8.6999999999999994E-2</fb>
    <v>23</v>
  </rv>
  <rv s="1">
    <fb>0.14199999999999999</fb>
    <v>23</v>
  </rv>
  <rv s="1">
    <fb>0.18100000000000002</fb>
    <v>23</v>
  </rv>
  <rv s="1">
    <fb>0.53562000274658206</fb>
    <v>23</v>
  </rv>
  <rv s="0">
    <v>536870912</v>
    <v>Flemish Region</v>
    <v>f250b992-acb5-d7d5-db4f-47fb684176fd</v>
    <v>en-GB</v>
    <v>Map</v>
  </rv>
  <rv s="0">
    <v>536870912</v>
    <v>Wallonia</v>
    <v>077dc74d-75df-1a0d-c05f-5dc9a9747925</v>
    <v>en-GB</v>
    <v>Map</v>
  </rv>
  <rv s="3">
    <v>6</v>
  </rv>
  <rv s="1">
    <fb>0.23994106172459101</fb>
    <v>23</v>
  </rv>
  <rv s="3">
    <v>7</v>
  </rv>
  <rv s="1">
    <fb>0.55399999999999994</fb>
    <v>23</v>
  </rv>
  <rv s="1">
    <fb>5.5890002250671394E-2</fb>
    <v>31</v>
  </rv>
  <rv s="1">
    <fb>11259082</fb>
    <v>24</v>
  </rv>
  <rv s="6">
    <v>#VALUE!</v>
    <v>en-GB</v>
    <v>ac5bcc34-e1cd-2e76-9d31-fb1be1159a5e</v>
    <v>536870912</v>
    <v>1</v>
    <v>36</v>
    <v>37</v>
    <v>Belgium</v>
    <v>19</v>
    <v>20</v>
    <v>Map</v>
    <v>21</v>
    <v>38</v>
    <v>BE</v>
    <v>55</v>
    <v>56</v>
    <v>57</v>
    <v>58</v>
    <v>59</v>
    <v>60</v>
    <v>61</v>
    <v>62</v>
    <v>63</v>
    <v>EUR</v>
    <v>Belgium, officially the Kingdom of Belgium, is a country in Northwestern Europe. Situated in a coastal lowland region known as the Low Countries, it is bordered by the Netherlands to the north, Germany to the east, Luxembourg to the southeast, ...</v>
    <v>64</v>
    <v>65</v>
    <v>66</v>
    <v>67</v>
    <v>68</v>
    <v>69</v>
    <v>70</v>
    <v>71</v>
    <v>72</v>
    <v>19</v>
    <v>73</v>
    <v>76</v>
    <v>77</v>
    <v>78</v>
    <v>79</v>
    <v>26</v>
    <v>80</v>
    <v>Belgium</v>
    <v>La Brabançonne</v>
    <v>81</v>
    <v>Königreich Belgien</v>
    <v>82</v>
    <v>83</v>
    <v>84</v>
    <v>85</v>
    <v>86</v>
    <v>87</v>
    <v>88</v>
    <v>89</v>
    <v>90</v>
    <v>91</v>
    <v>92</v>
    <v>95</v>
    <v>96</v>
    <v>97</v>
    <v>98</v>
    <v>99</v>
    <v>Belgium</v>
    <v>100</v>
    <v>mdp/vdpid/21</v>
  </rv>
  <rv s="0">
    <v>536870912</v>
    <v>Bulgaria</v>
    <v>74aa5012-510a-f5fb-6b80-bdb48e9f088c</v>
    <v>en-GB</v>
    <v>Map</v>
  </rv>
  <rv s="1">
    <fb>0.46250921149594704</fb>
    <v>23</v>
  </rv>
  <rv s="1">
    <fb>110993.60000000001</fb>
    <v>24</v>
  </rv>
  <rv s="1">
    <fb>31000</fb>
    <v>24</v>
  </rv>
  <rv s="1">
    <fb>8.9</fb>
    <v>25</v>
  </rv>
  <rv s="1">
    <fb>359</fb>
    <v>26</v>
  </rv>
  <rv s="0">
    <v>536870912</v>
    <v>Sofia</v>
    <v>eff4fcb8-c55d-2f4b-c72e-3fe0a1efe922</v>
    <v>en-GB</v>
    <v>Map</v>
  </rv>
  <rv s="1">
    <fb>41708.457999999999</fb>
    <v>24</v>
  </rv>
  <rv s="1">
    <fb>114.41839316035301</fb>
    <v>27</v>
  </rv>
  <rv s="1">
    <fb>3.1037294479677402E-2</fb>
    <v>23</v>
  </rv>
  <rv s="1">
    <fb>4708.9274575723102</fb>
    <v>24</v>
  </rv>
  <rv s="1">
    <fb>1.56</fb>
    <v>25</v>
  </rv>
  <rv s="1">
    <fb>0.35373986285665798</fb>
    <v>23</v>
  </rv>
  <rv s="1">
    <fb>71.045922522026899</fb>
    <v>28</v>
  </rv>
  <rv s="1">
    <fb>1.1100000000000001</fb>
    <v>29</v>
  </rv>
  <rv s="1">
    <fb>86000000000</fb>
    <v>30</v>
  </rv>
  <rv s="1">
    <fb>0.89333770000000001</fb>
    <v>23</v>
  </rv>
  <rv s="1">
    <fb>0.71030660000000001</fb>
    <v>23</v>
  </rv>
  <rv s="2">
    <v>2</v>
    <v>21</v>
    <v>40</v>
    <v>7</v>
    <v>0</v>
    <v>Image of Bulgaria</v>
  </rv>
  <rv s="1">
    <fb>5.9</fb>
    <v>28</v>
  </rv>
  <rv s="0">
    <v>805306368</v>
    <v>Rumen Radev (President)</v>
    <v>396c5d7f-9881-c4d9-cdcd-b74a3ea2c024</v>
    <v>en-GB</v>
    <v>Generic</v>
  </rv>
  <rv s="0">
    <v>805306368</v>
    <v>Iliana Iotova (Vice president)</v>
    <v>a785fd4e-7b51-e907-ba50-10ed795f0bc9</v>
    <v>en-GB</v>
    <v>Generic</v>
  </rv>
  <rv s="0">
    <v>805306368</v>
    <v>Rosen Zhelyazkov (Prime minister)</v>
    <v>728e826c-5721-ddab-eeac-d55bb2a6e19d</v>
    <v>en-GB</v>
    <v>Generic</v>
  </rv>
  <rv s="3">
    <v>8</v>
  </rv>
  <rv s="4">
    <v>https://www.bing.com/search?q=bulgaria&amp;form=skydnc</v>
    <v>Learn more on Bing</v>
  </rv>
  <rv s="1">
    <fb>74.865853658536594</fb>
    <v>28</v>
  </rv>
  <rv s="1">
    <fb>8253250000</fb>
    <v>30</v>
  </rv>
  <rv s="1">
    <fb>10</fb>
    <v>28</v>
  </rv>
  <rv s="1">
    <fb>1.57</fb>
    <v>29</v>
  </rv>
  <rv s="3">
    <v>9</v>
  </rv>
  <rv s="1">
    <fb>0.47668267909999995</fb>
    <v>23</v>
  </rv>
  <rv s="1">
    <fb>4.0331999999999999</fb>
    <v>25</v>
  </rv>
  <rv s="1">
    <fb>6465097</fb>
    <v>24</v>
  </rv>
  <rv s="1">
    <fb>0.21299999999999999</fb>
    <v>23</v>
  </rv>
  <rv s="1">
    <fb>0.31900000000000001</fb>
    <v>23</v>
  </rv>
  <rv s="1">
    <fb>0.46600000000000003</fb>
    <v>23</v>
  </rv>
  <rv s="1">
    <fb>1.9E-2</fb>
    <v>23</v>
  </rv>
  <rv s="1">
    <fb>5.7000000000000002E-2</fb>
    <v>23</v>
  </rv>
  <rv s="1">
    <fb>0.11</fb>
    <v>23</v>
  </rv>
  <rv s="1">
    <fb>0.154</fb>
    <v>23</v>
  </rv>
  <rv s="1">
    <fb>0.55367000579834003</fb>
    <v>23</v>
  </rv>
  <rv s="0">
    <v>536870912</v>
    <v>Blagoevgrad Province</v>
    <v>8ded25ce-e3d4-642b-4889-064c7d724958</v>
    <v>en-GB</v>
    <v>Map</v>
  </rv>
  <rv s="0">
    <v>536870912</v>
    <v>Burgas Province</v>
    <v>443f974a-4bfb-2414-7bd3-b175c0b45f0f</v>
    <v>en-GB</v>
    <v>Map</v>
  </rv>
  <rv s="0">
    <v>536870912</v>
    <v>Dobrich Province</v>
    <v>a177d832-8845-23a6-ed1b-d497c6b9cf4a</v>
    <v>en-GB</v>
    <v>Map</v>
  </rv>
  <rv s="0">
    <v>536870912</v>
    <v>Plovdiv Province</v>
    <v>3672cc48-23a5-9f46-35a5-2f4185be4c98</v>
    <v>en-GB</v>
    <v>Map</v>
  </rv>
  <rv s="0">
    <v>536870912</v>
    <v>Gabrovo Province</v>
    <v>b6427aae-cd44-0105-2cc8-0d73897a7540</v>
    <v>en-GB</v>
    <v>Map</v>
  </rv>
  <rv s="0">
    <v>536870912</v>
    <v>Haskovo Province</v>
    <v>73ca7e64-5786-bcc7-1823-082cb9bc65c8</v>
    <v>en-GB</v>
    <v>Map</v>
  </rv>
  <rv s="0">
    <v>536870912</v>
    <v>Yambol Province</v>
    <v>20ed6940-66fe-8c50-1220-448f9d1ade32</v>
    <v>en-GB</v>
    <v>Map</v>
  </rv>
  <rv s="0">
    <v>536870912</v>
    <v>Kardzhali Province</v>
    <v>10e9ee5b-d5f8-c267-0f19-b1877cd3e63d</v>
    <v>en-GB</v>
    <v>Map</v>
  </rv>
  <rv s="0">
    <v>536870912</v>
    <v>Kyustendil Province</v>
    <v>b8088648-e27e-1024-b371-6f0516f14c38</v>
    <v>en-GB</v>
    <v>Map</v>
  </rv>
  <rv s="0">
    <v>536870912</v>
    <v>Lovech Province</v>
    <v>10897c71-c602-548d-e1ce-86c199b79bb6</v>
    <v>en-GB</v>
    <v>Map</v>
  </rv>
  <rv s="0">
    <v>536870912</v>
    <v>Montana Province</v>
    <v>92b12c75-9dc1-0ddf-69ec-07e25c3c0a8f</v>
    <v>en-GB</v>
    <v>Map</v>
  </rv>
  <rv s="0">
    <v>536870912</v>
    <v>Pazardzhik Province</v>
    <v>5067ddd2-5707-31e6-be8c-4d0fae0660c4</v>
    <v>en-GB</v>
    <v>Map</v>
  </rv>
  <rv s="0">
    <v>536870912</v>
    <v>Pernik Province</v>
    <v>748a63df-9088-53cb-34a6-116048f6f4fa</v>
    <v>en-GB</v>
    <v>Map</v>
  </rv>
  <rv s="0">
    <v>536870912</v>
    <v>Pleven Province</v>
    <v>2c5af5f6-f2e0-3529-006b-ae9a4c18039d</v>
    <v>en-GB</v>
    <v>Map</v>
  </rv>
  <rv s="0">
    <v>536870912</v>
    <v>Razgrad Province</v>
    <v>065054e4-f056-8fd0-c87d-68e9162a8538</v>
    <v>en-GB</v>
    <v>Map</v>
  </rv>
  <rv s="0">
    <v>536870912</v>
    <v>Ruse Province</v>
    <v>6cd2a7d9-8d1b-df19-74fa-b264c310496e</v>
    <v>en-GB</v>
    <v>Map</v>
  </rv>
  <rv s="0">
    <v>536870912</v>
    <v>Silistra Province</v>
    <v>c855225a-7895-b5f3-db5a-626bacb9ef04</v>
    <v>en-GB</v>
    <v>Map</v>
  </rv>
  <rv s="0">
    <v>536870912</v>
    <v>Sliven Province</v>
    <v>68405c86-93bf-0229-64d7-e6223de1e273</v>
    <v>en-GB</v>
    <v>Map</v>
  </rv>
  <rv s="0">
    <v>536870912</v>
    <v>Smolyan Province</v>
    <v>e5466c10-8f55-bb4b-b4e5-846fd3141d53</v>
    <v>en-GB</v>
    <v>Map</v>
  </rv>
  <rv s="0">
    <v>536870912</v>
    <v>Sofia City Province</v>
    <v>3c8166aa-96fc-06d8-0611-6990b84abb0c</v>
    <v>en-GB</v>
    <v>Map</v>
  </rv>
  <rv s="0">
    <v>536870912</v>
    <v>Sofia Province</v>
    <v>1ba90f10-4ca5-a6b7-f231-146d244f1507</v>
    <v>en-GB</v>
    <v>Map</v>
  </rv>
  <rv s="0">
    <v>536870912</v>
    <v>Stara Zagora Province</v>
    <v>ced6a914-c48d-45c7-2608-77a1a7fa7bda</v>
    <v>en-GB</v>
    <v>Map</v>
  </rv>
  <rv s="0">
    <v>536870912</v>
    <v>Shumen Province</v>
    <v>2c972deb-3356-dfe3-6548-f973a0f8129e</v>
    <v>en-GB</v>
    <v>Map</v>
  </rv>
  <rv s="0">
    <v>536870912</v>
    <v>Targovishte Province</v>
    <v>27838f32-dfc0-28d2-2853-7cdfd4bde6f3</v>
    <v>en-GB</v>
    <v>Map</v>
  </rv>
  <rv s="0">
    <v>536870912</v>
    <v>Varna Province</v>
    <v>1101bd86-143c-c8e8-99ed-e537e115ba15</v>
    <v>en-GB</v>
    <v>Map</v>
  </rv>
  <rv s="0">
    <v>536870912</v>
    <v>Veliko Tarnovo Province</v>
    <v>9ba20876-be15-7cca-a266-62f9ac350794</v>
    <v>en-GB</v>
    <v>Map</v>
  </rv>
  <rv s="0">
    <v>536870912</v>
    <v>Vidin Province</v>
    <v>58ad5cc4-961c-e18e-b38c-0893863b3909</v>
    <v>en-GB</v>
    <v>Map</v>
  </rv>
  <rv s="0">
    <v>536870912</v>
    <v>Vratsa Province</v>
    <v>35d2895e-dc89-328c-f81d-699b8afc39d0</v>
    <v>en-GB</v>
    <v>Map</v>
  </rv>
  <rv s="3">
    <v>10</v>
  </rv>
  <rv s="1">
    <fb>0.20182262961313399</fb>
    <v>23</v>
  </rv>
  <rv s="3">
    <v>11</v>
  </rv>
  <rv s="1">
    <fb>0.28300000000000003</fb>
    <v>23</v>
  </rv>
  <rv s="1">
    <fb>4.3400001525878897E-2</fb>
    <v>31</v>
  </rv>
  <rv s="1">
    <fb>5256027</fb>
    <v>24</v>
  </rv>
  <rv s="6">
    <v>#VALUE!</v>
    <v>en-GB</v>
    <v>74aa5012-510a-f5fb-6b80-bdb48e9f088c</v>
    <v>536870912</v>
    <v>1</v>
    <v>44</v>
    <v>37</v>
    <v>Bulgaria</v>
    <v>19</v>
    <v>20</v>
    <v>Map</v>
    <v>21</v>
    <v>45</v>
    <v>BG</v>
    <v>103</v>
    <v>104</v>
    <v>105</v>
    <v>106</v>
    <v>107</v>
    <v>108</v>
    <v>109</v>
    <v>110</v>
    <v>111</v>
    <v>BGN</v>
    <v>Bulgaria, officially the Republic of Bulgaria, is a country in Southeast Europe. It is situated on the eastern portion of the Balkans directly south of the Danube river and west of the Black Sea. Bulgaria is bordered by Greece and Turkey to the ...</v>
    <v>112</v>
    <v>113</v>
    <v>114</v>
    <v>115</v>
    <v>116</v>
    <v>117</v>
    <v>118</v>
    <v>119</v>
    <v>120</v>
    <v>121</v>
    <v>108</v>
    <v>125</v>
    <v>126</v>
    <v>127</v>
    <v>128</v>
    <v>129</v>
    <v>130</v>
    <v>Bulgaria</v>
    <v>Mila Rodino</v>
    <v>131</v>
    <v>Bulharská republika</v>
    <v>132</v>
    <v>133</v>
    <v>134</v>
    <v>135</v>
    <v>136</v>
    <v>137</v>
    <v>138</v>
    <v>139</v>
    <v>140</v>
    <v>141</v>
    <v>142</v>
    <v>171</v>
    <v>172</v>
    <v>173</v>
    <v>174</v>
    <v>175</v>
    <v>Bulgaria</v>
    <v>176</v>
    <v>mdp/vdpid/35</v>
  </rv>
  <rv s="0">
    <v>536870912</v>
    <v>Croatia</v>
    <v>98d53c1a-2e70-ba44-c85e-1e3d4c505723</v>
    <v>en-GB</v>
    <v>Map</v>
  </rv>
  <rv s="1">
    <fb>0.27591136526090099</fb>
    <v>23</v>
  </rv>
  <rv s="1">
    <fb>56594</fb>
    <v>24</v>
  </rv>
  <rv s="1">
    <fb>18000</fb>
    <v>24</v>
  </rv>
  <rv s="1">
    <fb>9</fb>
    <v>25</v>
  </rv>
  <rv s="1">
    <fb>385</fb>
    <v>26</v>
  </rv>
  <rv s="0">
    <v>536870912</v>
    <v>Zagreb</v>
    <v>f11a69f0-4ff4-d971-a3ab-ae1c1274eccc</v>
    <v>en-GB</v>
    <v>Map</v>
  </rv>
  <rv s="1">
    <fb>17487.922999999999</fb>
    <v>24</v>
  </rv>
  <rv s="1">
    <fb>109.815676449535</fb>
    <v>27</v>
  </rv>
  <rv s="1">
    <fb>7.7182034649808298E-3</fb>
    <v>23</v>
  </rv>
  <rv s="1">
    <fb>3714.3829884420702</fb>
    <v>24</v>
  </rv>
  <rv s="1">
    <fb>0.343531098001083</fb>
    <v>23</v>
  </rv>
  <rv s="1">
    <fb>70.703662342128197</fb>
    <v>28</v>
  </rv>
  <rv s="1">
    <fb>1.26</fb>
    <v>29</v>
  </rv>
  <rv s="1">
    <fb>60415553038.882599</fb>
    <v>30</v>
  </rv>
  <rv s="1">
    <fb>0.96471030000000002</fb>
    <v>23</v>
  </rv>
  <rv s="1">
    <fb>0.67865560000000003</fb>
    <v>23</v>
  </rv>
  <rv s="2">
    <v>3</v>
    <v>21</v>
    <v>47</v>
    <v>7</v>
    <v>0</v>
    <v>Image of Croatia</v>
  </rv>
  <rv s="1">
    <fb>4</fb>
    <v>28</v>
  </rv>
  <rv s="0">
    <v>805306368</v>
    <v>Zoran Milanović (President)</v>
    <v>0772d8e3-22ab-2c3b-e566-9239bc8d53e6</v>
    <v>en-GB</v>
    <v>Generic</v>
  </rv>
  <rv s="0">
    <v>805306368</v>
    <v>Andrej Plenković (Prime minister)</v>
    <v>8636709a-30b6-46b4-8744-abc8c9fe5ff9</v>
    <v>en-GB</v>
    <v>Generic</v>
  </rv>
  <rv s="3">
    <v>12</v>
  </rv>
  <rv s="4">
    <v>https://www.bing.com/search?q=croatia&amp;form=skydnc</v>
    <v>Learn more on Bing</v>
  </rv>
  <rv s="1">
    <fb>78.070731707317094</fb>
    <v>28</v>
  </rv>
  <rv s="1">
    <fb>22458260000</fb>
    <v>30</v>
  </rv>
  <rv s="1">
    <fb>8</fb>
    <v>28</v>
  </rv>
  <rv s="1">
    <fb>2.92</fb>
    <v>29</v>
  </rv>
  <rv s="3">
    <v>13</v>
  </rv>
  <rv s="1">
    <fb>0.15156174140000001</fb>
    <v>23</v>
  </rv>
  <rv s="1">
    <fb>2.9962</fb>
    <v>25</v>
  </rv>
  <rv s="1">
    <fb>3854000</fb>
    <v>24</v>
  </rv>
  <rv s="1">
    <fb>0.23300000000000001</fb>
    <v>23</v>
  </rv>
  <rv s="1">
    <fb>0.22899999999999998</fb>
    <v>23</v>
  </rv>
  <rv s="1">
    <fb>0.379</fb>
    <v>23</v>
  </rv>
  <rv s="1">
    <fb>2.7000000000000003E-2</fb>
    <v>23</v>
  </rv>
  <rv s="1">
    <fb>7.400000000000001E-2</fb>
    <v>23</v>
  </rv>
  <rv s="1">
    <fb>0.18</fb>
    <v>23</v>
  </rv>
  <rv s="1">
    <fb>0.51181999206542994</fb>
    <v>23</v>
  </rv>
  <rv s="0">
    <v>536870912</v>
    <v>Međimurje County</v>
    <v>dc345ff5-f374-076d-1d0f-e1a24cfbb252</v>
    <v>en-GB</v>
    <v>Map</v>
  </rv>
  <rv s="0">
    <v>536870912</v>
    <v>Dubrovnik-Neretva County</v>
    <v>aeed8c4c-de39-d37d-b0d9-e37523f91c47</v>
    <v>en-GB</v>
    <v>Map</v>
  </rv>
  <rv s="0">
    <v>536870912</v>
    <v>Istria County</v>
    <v>0ab1de7c-4cb1-cbce-c3eb-ca81244e251f</v>
    <v>en-GB</v>
    <v>Map</v>
  </rv>
  <rv s="0">
    <v>536870912</v>
    <v>Split-Dalmatia County</v>
    <v>a5c9fc4a-ec53-dc2d-a2db-50aa40fdd54c</v>
    <v>en-GB</v>
    <v>Map</v>
  </rv>
  <rv s="0">
    <v>536870912</v>
    <v>Vukovar-Srijem County</v>
    <v>d2ffeec2-0360-aaa1-c264-281c332c65d7</v>
    <v>en-GB</v>
    <v>Map</v>
  </rv>
  <rv s="0">
    <v>536870912</v>
    <v>Šibenik-Knin County</v>
    <v>9d9e65ec-ec8b-f187-0936-6d654c8cee4e</v>
    <v>en-GB</v>
    <v>Map</v>
  </rv>
  <rv s="0">
    <v>536870912</v>
    <v>Osijek-Baranja County</v>
    <v>14807793-d9c8-613d-6c09-c3a09da2ecd1</v>
    <v>en-GB</v>
    <v>Map</v>
  </rv>
  <rv s="0">
    <v>536870912</v>
    <v>Zadar County</v>
    <v>e66a5144-723b-6aba-3445-b2648a0f3632</v>
    <v>en-GB</v>
    <v>Map</v>
  </rv>
  <rv s="0">
    <v>536870912</v>
    <v>Brod-Posavina County</v>
    <v>77ccafb9-c361-4f38-878e-cdb50de4ac20</v>
    <v>en-GB</v>
    <v>Map</v>
  </rv>
  <rv s="0">
    <v>536870912</v>
    <v>Požega-Slavonia County</v>
    <v>1b9351b8-c66c-5f85-1249-197ef8f9ace2</v>
    <v>en-GB</v>
    <v>Map</v>
  </rv>
  <rv s="0">
    <v>536870912</v>
    <v>Virovitica-Podravina County</v>
    <v>b2e508fb-3c10-113a-db7c-34fd3ec7d5a8</v>
    <v>en-GB</v>
    <v>Map</v>
  </rv>
  <rv s="0">
    <v>536870912</v>
    <v>Lika-Senj County</v>
    <v>e1daeacd-77f1-8d6c-3d6d-b18f1cc43793</v>
    <v>en-GB</v>
    <v>Map</v>
  </rv>
  <rv s="0">
    <v>536870912</v>
    <v>Primorje-Gorski Kotar County</v>
    <v>c270a103-7c7f-57ff-7129-a8b9864b8e93</v>
    <v>en-GB</v>
    <v>Map</v>
  </rv>
  <rv s="0">
    <v>536870912</v>
    <v>Bjelovar-Bilogora County</v>
    <v>9e3fda25-b013-9d58-a13e-b26cc2c11736</v>
    <v>en-GB</v>
    <v>Map</v>
  </rv>
  <rv s="0">
    <v>536870912</v>
    <v>Koprivnica-Križevci County</v>
    <v>24629268-134b-6a42-31c3-7b995167933b</v>
    <v>en-GB</v>
    <v>Map</v>
  </rv>
  <rv s="0">
    <v>536870912</v>
    <v>Varaždin County</v>
    <v>e8b53325-1309-05f5-baf1-5d4648cd44d3</v>
    <v>en-GB</v>
    <v>Map</v>
  </rv>
  <rv s="0">
    <v>536870912</v>
    <v>Karlovac County</v>
    <v>7e360e54-9dea-ca70-625f-dd73fa48da82</v>
    <v>en-GB</v>
    <v>Map</v>
  </rv>
  <rv s="0">
    <v>536870912</v>
    <v>Sisak-Moslavina County</v>
    <v>8dbfcf55-9464-3038-5db3-06d00c62ed50</v>
    <v>en-GB</v>
    <v>Map</v>
  </rv>
  <rv s="0">
    <v>536870912</v>
    <v>Krapina-Zagorje County</v>
    <v>09dfd6fa-edab-6236-5d76-c848770f2467</v>
    <v>en-GB</v>
    <v>Map</v>
  </rv>
  <rv s="0">
    <v>536870912</v>
    <v>Zagreb County</v>
    <v>f17cd992-a68c-3c4e-3365-1058251b4842</v>
    <v>en-GB</v>
    <v>Map</v>
  </rv>
  <rv s="3">
    <v>14</v>
  </rv>
  <rv s="1">
    <fb>0.21963282023161401</fb>
    <v>23</v>
  </rv>
  <rv s="3">
    <v>15</v>
  </rv>
  <rv s="1">
    <fb>0.20499999999999999</fb>
    <v>23</v>
  </rv>
  <rv s="1">
    <fb>6.9349999427795406E-2</fb>
    <v>31</v>
  </rv>
  <rv s="1">
    <fb>2328318</fb>
    <v>24</v>
  </rv>
  <rv s="6">
    <v>#VALUE!</v>
    <v>en-GB</v>
    <v>98d53c1a-2e70-ba44-c85e-1e3d4c505723</v>
    <v>536870912</v>
    <v>1</v>
    <v>50</v>
    <v>37</v>
    <v>Croatia</v>
    <v>19</v>
    <v>20</v>
    <v>Map</v>
    <v>21</v>
    <v>51</v>
    <v>HR</v>
    <v>179</v>
    <v>180</v>
    <v>181</v>
    <v>182</v>
    <v>183</v>
    <v>184</v>
    <v>185</v>
    <v>186</v>
    <v>187</v>
    <v>EUR</v>
    <v>Croatia, officially the Republic of Croatia, is a country in Central and Southeast Europe, on the coast of the Adriatic Sea. It borders Slovenia to the northwest, Hungary to the northeast, Serbia to the east, Bosnia and Herzegovina and ...</v>
    <v>188</v>
    <v>11</v>
    <v>189</v>
    <v>190</v>
    <v>191</v>
    <v>192</v>
    <v>193</v>
    <v>194</v>
    <v>195</v>
    <v>196</v>
    <v>184</v>
    <v>199</v>
    <v>200</v>
    <v>201</v>
    <v>202</v>
    <v>203</v>
    <v>204</v>
    <v>Croatia</v>
    <v>Lijepa naša domovino</v>
    <v>205</v>
    <v>Republica Croația</v>
    <v>206</v>
    <v>207</v>
    <v>208</v>
    <v>209</v>
    <v>210</v>
    <v>211</v>
    <v>212</v>
    <v>213</v>
    <v>36</v>
    <v>214</v>
    <v>215</v>
    <v>236</v>
    <v>237</v>
    <v>238</v>
    <v>239</v>
    <v>240</v>
    <v>Croatia</v>
    <v>241</v>
    <v>mdp/vdpid/108</v>
  </rv>
  <rv s="0">
    <v>536870912</v>
    <v>Cyprus</v>
    <v>c0c5ce3c-49b0-5b79-47f3-75ec546e77a5</v>
    <v>en-GB</v>
    <v>Map</v>
  </rv>
  <rv s="1">
    <fb>0.121569266050925</fb>
    <v>23</v>
  </rv>
  <rv s="1">
    <fb>9242.4500000000007</fb>
    <v>24</v>
  </rv>
  <rv s="1">
    <fb>16000</fb>
    <v>24</v>
  </rv>
  <rv s="1">
    <fb>10.462</fb>
    <v>25</v>
  </rv>
  <rv s="1">
    <fb>357</fb>
    <v>26</v>
  </rv>
  <rv s="0">
    <v>536870912</v>
    <v>Nicosia</v>
    <v>61465f46-935f-6345-e2b2-faf594f2eb3f</v>
    <v>en-GB</v>
    <v>Map</v>
  </rv>
  <rv s="1">
    <fb>6626.2690000000002</fb>
    <v>24</v>
  </rv>
  <rv s="1">
    <fb>102.51099191728299</fb>
    <v>27</v>
  </rv>
  <rv s="1">
    <fb>2.5037099675845596E-3</fb>
    <v>23</v>
  </rv>
  <rv s="1">
    <fb>3624.9712527716702</fb>
    <v>24</v>
  </rv>
  <rv s="1">
    <fb>1.329</fb>
    <v>25</v>
  </rv>
  <rv s="1">
    <fb>0.18687229239063299</fb>
    <v>23</v>
  </rv>
  <rv s="1">
    <fb>92.906215026032797</fb>
    <v>28</v>
  </rv>
  <rv s="1">
    <fb>1.23</fb>
    <v>29</v>
  </rv>
  <rv s="1">
    <fb>24564647934.624401</fb>
    <v>30</v>
  </rv>
  <rv s="1">
    <fb>0.99306690000000009</fb>
    <v>23</v>
  </rv>
  <rv s="1">
    <fb>0.75940810000000003</fb>
    <v>23</v>
  </rv>
  <rv s="2">
    <v>4</v>
    <v>21</v>
    <v>53</v>
    <v>7</v>
    <v>0</v>
    <v>Image of Cyprus</v>
  </rv>
  <rv s="1">
    <fb>1.9</fb>
    <v>28</v>
  </rv>
  <rv s="0">
    <v>805306368</v>
    <v>Nikos Christodoulides (President)</v>
    <v>dcc57869-eb45-8766-d14f-1e2e824914b7</v>
    <v>en-GB</v>
    <v>Generic</v>
  </rv>
  <rv s="3">
    <v>16</v>
  </rv>
  <rv s="4">
    <v>https://www.bing.com/search?q=cyprus&amp;form=skydnc</v>
    <v>Learn more on Bing</v>
  </rv>
  <rv s="1">
    <fb>80.828000000000003</fb>
    <v>28</v>
  </rv>
  <rv s="1">
    <fb>4284870000</fb>
    <v>30</v>
  </rv>
  <rv s="1">
    <fb>6</fb>
    <v>28</v>
  </rv>
  <rv s="3">
    <v>17</v>
  </rv>
  <rv s="1">
    <fb>0.43886795519999999</fb>
    <v>23</v>
  </rv>
  <rv s="1">
    <fb>1.9509000000000001</fb>
    <v>25</v>
  </rv>
  <rv s="1">
    <fb>1251488</fb>
    <v>24</v>
  </rv>
  <rv s="1">
    <fb>0.255</fb>
    <v>23</v>
  </rv>
  <rv s="1">
    <fb>0.40200000000000002</fb>
    <v>23</v>
  </rv>
  <rv s="1">
    <fb>3.4000000000000002E-2</fb>
    <v>23</v>
  </rv>
  <rv s="1">
    <fb>8.4000000000000005E-2</fb>
    <v>23</v>
  </rv>
  <rv s="1">
    <fb>0.129</fb>
    <v>23</v>
  </rv>
  <rv s="1">
    <fb>0.16699999999999998</fb>
    <v>23</v>
  </rv>
  <rv s="1">
    <fb>0.63058998107910202</fb>
    <v>23</v>
  </rv>
  <rv s="0">
    <v>536870912</v>
    <v>Famagusta District</v>
    <v>fa2bfc84-87f2-72de-997e-21b14b8b160c</v>
    <v>en-GB</v>
    <v>Map</v>
  </rv>
  <rv s="0">
    <v>536870912</v>
    <v>Kyrenia District</v>
    <v>e8b8a1c2-16a7-5f3c-2602-a1185d56c861</v>
    <v>en-GB</v>
    <v>Map</v>
  </rv>
  <rv s="0">
    <v>536870912</v>
    <v>Larnaca District</v>
    <v>7f5d1488-4f34-efb3-2f5e-2bfda6d7ff73</v>
    <v>en-GB</v>
    <v>Map</v>
  </rv>
  <rv s="0">
    <v>536870912</v>
    <v>Limassol District</v>
    <v>1e4f6fc0-ec2d-5e17-d500-ea3e15018cec</v>
    <v>en-GB</v>
    <v>Map</v>
  </rv>
  <rv s="0">
    <v>536870912</v>
    <v>Nicosia District</v>
    <v>b8e80404-6981-51e6-04bc-3ea15f66c9d4</v>
    <v>en-GB</v>
    <v>Map</v>
  </rv>
  <rv s="0">
    <v>536870912</v>
    <v>Paphos District</v>
    <v>cb1e4e34-f579-017b-139b-938e8ef8d979</v>
    <v>en-GB</v>
    <v>Map</v>
  </rv>
  <rv s="3">
    <v>18</v>
  </rv>
  <rv s="1">
    <fb>0.24496028871097303</fb>
    <v>23</v>
  </rv>
  <rv s="1">
    <fb>0.22399999999999998</fb>
    <v>23</v>
  </rv>
  <rv s="1">
    <fb>7.2740001678466795E-2</fb>
    <v>31</v>
  </rv>
  <rv s="1">
    <fb>800708</fb>
    <v>24</v>
  </rv>
  <rv s="5">
    <v>#VALUE!</v>
    <v>en-GB</v>
    <v>c0c5ce3c-49b0-5b79-47f3-75ec546e77a5</v>
    <v>536870912</v>
    <v>1</v>
    <v>56</v>
    <v>17</v>
    <v>Cyprus</v>
    <v>19</v>
    <v>20</v>
    <v>Map</v>
    <v>21</v>
    <v>51</v>
    <v>CY</v>
    <v>244</v>
    <v>245</v>
    <v>246</v>
    <v>247</v>
    <v>248</v>
    <v>249</v>
    <v>250</v>
    <v>251</v>
    <v>252</v>
    <v>EUR</v>
    <v>Cyprus, officially the Republic of Cyprus, is an island country in the eastern Mediterranean Sea. Although it is geographically located in West Asia, its cultural identity and geopolitical make-up are overwhelmingly Southeast European. It is the ...</v>
    <v>253</v>
    <v>254</v>
    <v>255</v>
    <v>256</v>
    <v>257</v>
    <v>258</v>
    <v>259</v>
    <v>260</v>
    <v>261</v>
    <v>262</v>
    <v>249</v>
    <v>264</v>
    <v>265</v>
    <v>266</v>
    <v>267</v>
    <v>268</v>
    <v>Cyprus</v>
    <v>Hymn to Liberty</v>
    <v>269</v>
    <v>Kıbrıs Cumhuriyeti</v>
    <v>270</v>
    <v>271</v>
    <v>272</v>
    <v>86</v>
    <v>273</v>
    <v>274</v>
    <v>275</v>
    <v>276</v>
    <v>277</v>
    <v>278</v>
    <v>279</v>
    <v>286</v>
    <v>287</v>
    <v>173</v>
    <v>288</v>
    <v>289</v>
    <v>Cyprus</v>
    <v>290</v>
    <v>mdp/vdpid/59</v>
  </rv>
  <rv s="0">
    <v>536870912</v>
    <v>Czech Republic</v>
    <v>fad646aa-8363-3101-5672-40c77f3e5f2e</v>
    <v>en-GB</v>
    <v>Map</v>
  </rv>
  <rv s="1">
    <fb>0.45182595182595198</fb>
    <v>23</v>
  </rv>
  <rv s="1">
    <fb>78866</fb>
    <v>24</v>
  </rv>
  <rv s="1">
    <fb>23000</fb>
    <v>24</v>
  </rv>
  <rv s="1">
    <fb>10.7</fb>
    <v>25</v>
  </rv>
  <rv s="1">
    <fb>420</fb>
    <v>26</v>
  </rv>
  <rv s="0">
    <v>536870912</v>
    <v>Prague</v>
    <v>a3446df9-1e81-03b1-d08c-0593eead811a</v>
    <v>en-GB</v>
    <v>Map</v>
  </rv>
  <rv s="1">
    <fb>102217.625</fb>
    <v>24</v>
  </rv>
  <rv s="1">
    <fb>116.47554201756</fb>
    <v>27</v>
  </rv>
  <rv s="1">
    <fb>2.8478759591804698E-2</fb>
    <v>23</v>
  </rv>
  <rv s="1">
    <fb>6258.8910370365902</fb>
    <v>24</v>
  </rv>
  <rv s="1">
    <fb>1.69</fb>
    <v>25</v>
  </rv>
  <rv s="1">
    <fb>0.34563584563584598</fb>
    <v>23</v>
  </rv>
  <rv s="1">
    <fb>77.734587058078404</fb>
    <v>28</v>
  </rv>
  <rv s="1">
    <fb>1.17</fb>
    <v>29</v>
  </rv>
  <rv s="1">
    <fb>246489245494.88199</fb>
    <v>30</v>
  </rv>
  <rv s="1">
    <fb>1.0067098999999999</fb>
    <v>23</v>
  </rv>
  <rv s="1">
    <fb>0.64078689999999994</fb>
    <v>23</v>
  </rv>
  <rv s="2">
    <v>5</v>
    <v>21</v>
    <v>58</v>
    <v>7</v>
    <v>0</v>
    <v>Image of Czech Republic</v>
  </rv>
  <rv s="1">
    <fb>2.7</fb>
    <v>28</v>
  </rv>
  <rv s="0">
    <v>805306368</v>
    <v>Petr Pavel (President)</v>
    <v>d133c401-15a5-39bf-10bf-1972348f28d4</v>
    <v>en-GB</v>
    <v>Generic</v>
  </rv>
  <rv s="0">
    <v>805306368</v>
    <v>Petr Fiala (Prime minister)</v>
    <v>94c5e109-309a-4d02-82a1-0a375d38ebb6</v>
    <v>en-GB</v>
    <v>Generic</v>
  </rv>
  <rv s="3">
    <v>19</v>
  </rv>
  <rv s="4">
    <v>https://www.bing.com/search?q=czech+republic&amp;form=skydnc</v>
    <v>Learn more on Bing</v>
  </rv>
  <rv s="1">
    <fb>78.978048780487796</fb>
    <v>28</v>
  </rv>
  <rv s="1">
    <fb>40912350000</fb>
    <v>30</v>
  </rv>
  <rv s="1">
    <fb>3</fb>
    <v>28</v>
  </rv>
  <rv s="1">
    <fb>3</fb>
    <v>29</v>
  </rv>
  <rv s="3">
    <v>20</v>
  </rv>
  <rv s="1">
    <fb>0.14828394619999999</fb>
    <v>23</v>
  </rv>
  <rv s="1">
    <fb>4.1208</fb>
    <v>25</v>
  </rv>
  <rv s="1">
    <fb>10526073</fb>
    <v>24</v>
  </rv>
  <rv s="1">
    <fb>0.22</fb>
    <v>23</v>
  </rv>
  <rv s="1">
    <fb>0.215</fb>
    <v>23</v>
  </rv>
  <rv s="1">
    <fb>0.35399999999999998</fb>
    <v>23</v>
  </rv>
  <rv s="1">
    <fb>4.2000000000000003E-2</fb>
    <v>23</v>
  </rv>
  <rv s="1">
    <fb>0.10199999999999999</fb>
    <v>23</v>
  </rv>
  <rv s="1">
    <fb>0.14699999999999999</fb>
    <v>23</v>
  </rv>
  <rv s="1">
    <fb>0.17699999999999999</fb>
    <v>23</v>
  </rv>
  <rv s="1">
    <fb>0.605589981079102</fb>
    <v>23</v>
  </rv>
  <rv s="0">
    <v>536870912</v>
    <v>Central Bohemian Region</v>
    <v>ba7fad13-77f9-9e97-9d42-e1e8295655c9</v>
    <v>en-GB</v>
    <v>Map</v>
  </rv>
  <rv s="0">
    <v>536870912</v>
    <v>South Bohemian Region</v>
    <v>e1b81e0a-e323-e2f6-46dc-bf29cce19523</v>
    <v>en-GB</v>
    <v>Map</v>
  </rv>
  <rv s="0">
    <v>536870912</v>
    <v>Karlovy Vary Region</v>
    <v>43142966-7706-2e9b-d11a-5fb45ba79b0e</v>
    <v>en-GB</v>
    <v>Map</v>
  </rv>
  <rv s="0">
    <v>536870912</v>
    <v>Ústí nad Labem Region</v>
    <v>84ac999f-4fcf-08c7-ad6a-b627b78df13a</v>
    <v>en-GB</v>
    <v>Map</v>
  </rv>
  <rv s="0">
    <v>536870912</v>
    <v>South Moravian Region</v>
    <v>8ce5cb2e-b8b6-fb00-088c-dcd2e5614ed6</v>
    <v>en-GB</v>
    <v>Map</v>
  </rv>
  <rv s="0">
    <v>536870912</v>
    <v>Moravian-Silesian Region</v>
    <v>c6f2f307-fba5-fed4-dfa8-03cfa173dfc7</v>
    <v>en-GB</v>
    <v>Map</v>
  </rv>
  <rv s="3">
    <v>21</v>
  </rv>
  <rv s="1">
    <fb>0.14886478136042899</fb>
    <v>23</v>
  </rv>
  <rv s="1">
    <fb>0.46100000000000002</fb>
    <v>23</v>
  </rv>
  <rv s="1">
    <fb>1.9329999685287501E-2</fb>
    <v>31</v>
  </rv>
  <rv s="1">
    <fb>7887156</fb>
    <v>24</v>
  </rv>
  <rv s="6">
    <v>#VALUE!</v>
    <v>en-GB</v>
    <v>fad646aa-8363-3101-5672-40c77f3e5f2e</v>
    <v>536870912</v>
    <v>1</v>
    <v>61</v>
    <v>37</v>
    <v>Czech Republic</v>
    <v>19</v>
    <v>20</v>
    <v>Map</v>
    <v>21</v>
    <v>62</v>
    <v>CZ</v>
    <v>293</v>
    <v>294</v>
    <v>295</v>
    <v>296</v>
    <v>297</v>
    <v>298</v>
    <v>299</v>
    <v>300</v>
    <v>301</v>
    <v>CZK</v>
    <v>The Czech Republic, also known as Czechia, and historically known as Bohemia, is a landlocked country in Central Europe. The country is bordered by Austria to the south, Germany to the west, Poland to the northeast, and Slovakia to the ...</v>
    <v>302</v>
    <v>303</v>
    <v>304</v>
    <v>305</v>
    <v>306</v>
    <v>307</v>
    <v>308</v>
    <v>309</v>
    <v>310</v>
    <v>311</v>
    <v>298</v>
    <v>314</v>
    <v>315</v>
    <v>316</v>
    <v>317</v>
    <v>318</v>
    <v>319</v>
    <v>Czech Republic</v>
    <v>Kde domov můj</v>
    <v>320</v>
    <v>Česká republika</v>
    <v>321</v>
    <v>322</v>
    <v>323</v>
    <v>324</v>
    <v>325</v>
    <v>326</v>
    <v>327</v>
    <v>328</v>
    <v>329</v>
    <v>330</v>
    <v>331</v>
    <v>338</v>
    <v>339</v>
    <v>97</v>
    <v>340</v>
    <v>341</v>
    <v>Czech Republic</v>
    <v>342</v>
    <v>mdp/vdpid/75</v>
  </rv>
  <rv s="0">
    <v>536870912</v>
    <v>Denmark</v>
    <v>95710a2f-c32d-4c03-bec0-7ff079db158d</v>
    <v>en-GB</v>
    <v>Map</v>
  </rv>
  <rv s="1">
    <fb>0.62014765420338203</fb>
    <v>23</v>
  </rv>
  <rv s="1">
    <fb>42925.46</fb>
    <v>24</v>
  </rv>
  <rv s="1">
    <fb>15000</fb>
    <v>24</v>
  </rv>
  <rv s="1">
    <fb>10.6</fb>
    <v>25</v>
  </rv>
  <rv s="1">
    <fb>45</fb>
    <v>26</v>
  </rv>
  <rv s="0">
    <v>536870912</v>
    <v>Copenhagen</v>
    <v>8052664d-a70c-e1fa-c761-489d8c924b80</v>
    <v>en-GB</v>
    <v>Map</v>
  </rv>
  <rv s="1">
    <fb>31785.556</fb>
    <v>24</v>
  </rv>
  <rv s="1">
    <fb>110.347290420498</fb>
    <v>27</v>
  </rv>
  <rv s="1">
    <fb>7.5813157251161901E-3</fb>
    <v>23</v>
  </rv>
  <rv s="1">
    <fb>5858.8015362874803</fb>
    <v>24</v>
  </rv>
  <rv s="1">
    <fb>1.73</fb>
    <v>25</v>
  </rv>
  <rv s="1">
    <fb>0.14699213400884101</fb>
    <v>23</v>
  </rv>
  <rv s="1">
    <fb>64.927089467566603</fb>
    <v>28</v>
  </rv>
  <rv s="1">
    <fb>1.55</fb>
    <v>29</v>
  </rv>
  <rv s="1">
    <fb>348078018463.90503</fb>
    <v>30</v>
  </rv>
  <rv s="1">
    <fb>1.0126809000000001</fb>
    <v>23</v>
  </rv>
  <rv s="1">
    <fb>0.8061602000000001</fb>
    <v>23</v>
  </rv>
  <rv s="2">
    <v>6</v>
    <v>21</v>
    <v>64</v>
    <v>7</v>
    <v>0</v>
    <v>Image of Denmark</v>
  </rv>
  <rv s="1">
    <fb>3.6</fb>
    <v>28</v>
  </rv>
  <rv s="0">
    <v>805306368</v>
    <v>Frederik X (Monarch)</v>
    <v>665fc785-58e1-6330-943b-e070a89f8231</v>
    <v>en-GB</v>
    <v>Generic</v>
  </rv>
  <rv s="0">
    <v>805306368</v>
    <v>Mette Frederiksen (Prime minister)</v>
    <v>080235cf-4453-82c5-a952-a9e6000ac49b</v>
    <v>en-GB</v>
    <v>Generic</v>
  </rv>
  <rv s="3">
    <v>22</v>
  </rv>
  <rv s="4">
    <v>https://www.bing.com/search?q=denmark&amp;form=skydnc</v>
    <v>Learn more on Bing</v>
  </rv>
  <rv s="1">
    <fb>80.953658536585394</fb>
    <v>28</v>
  </rv>
  <rv s="1">
    <fb>151349870000</fb>
    <v>30</v>
  </rv>
  <rv s="3">
    <v>23</v>
  </rv>
  <rv s="1">
    <fb>0.13722792379999998</fb>
    <v>23</v>
  </rv>
  <rv s="1">
    <fb>4.0099</fb>
    <v>25</v>
  </rv>
  <rv s="1">
    <fb>5903037</fb>
    <v>24</v>
  </rv>
  <rv s="1">
    <fb>0.24</fb>
    <v>23</v>
  </rv>
  <rv s="1">
    <fb>0.38100000000000001</fb>
    <v>23</v>
  </rv>
  <rv s="1">
    <fb>3.7000000000000005E-2</fb>
    <v>23</v>
  </rv>
  <rv s="1">
    <fb>9.0999999999999998E-2</fb>
    <v>23</v>
  </rv>
  <rv s="1">
    <fb>0.13699999999999998</fb>
    <v>23</v>
  </rv>
  <rv s="1">
    <fb>0.17199999999999999</fb>
    <v>23</v>
  </rv>
  <rv s="1">
    <fb>0.62217998504638705</fb>
    <v>23</v>
  </rv>
  <rv s="0">
    <v>536870912</v>
    <v>Region of Southern Denmark</v>
    <v>2a8f2729-c9c7-0675-b9cf-c866bd52068a</v>
    <v>en-GB</v>
    <v>Map</v>
  </rv>
  <rv s="0">
    <v>536870912</v>
    <v>Region Zealand</v>
    <v>34915c7b-bd4a-9bf2-32b8-e8dc2f40e373</v>
    <v>en-GB</v>
    <v>Map</v>
  </rv>
  <rv s="0">
    <v>536870912</v>
    <v>North Jutland Region</v>
    <v>051568b1-127e-3d0e-1591-07491f1ab5a5</v>
    <v>en-GB</v>
    <v>Map</v>
  </rv>
  <rv s="0">
    <v>536870912</v>
    <v>Central Denmark Region</v>
    <v>78bf590e-ce59-f821-ede9-ae2f548d476b</v>
    <v>en-GB</v>
    <v>Map</v>
  </rv>
  <rv s="0">
    <v>536870912</v>
    <v>Capital Region of Denmark</v>
    <v>d04715be-1fef-ff73-393d-f12a6f24b6b4</v>
    <v>en-GB</v>
    <v>Map</v>
  </rv>
  <rv s="3">
    <v>24</v>
  </rv>
  <rv s="1">
    <fb>0.32382317837334801</fb>
    <v>23</v>
  </rv>
  <rv s="1">
    <fb>0.23800000000000002</fb>
    <v>23</v>
  </rv>
  <rv s="1">
    <fb>4.9130001068115201E-2</fb>
    <v>31</v>
  </rv>
  <rv s="1">
    <fb>5119978</fb>
    <v>24</v>
  </rv>
  <rv s="5">
    <v>#VALUE!</v>
    <v>en-GB</v>
    <v>95710a2f-c32d-4c03-bec0-7ff079db158d</v>
    <v>536870912</v>
    <v>1</v>
    <v>67</v>
    <v>17</v>
    <v>Denmark</v>
    <v>19</v>
    <v>20</v>
    <v>Map</v>
    <v>21</v>
    <v>68</v>
    <v>DK</v>
    <v>345</v>
    <v>346</v>
    <v>347</v>
    <v>348</v>
    <v>349</v>
    <v>350</v>
    <v>351</v>
    <v>352</v>
    <v>353</v>
    <v>DKK</v>
    <v>Denmark is a Nordic country in Northern Europe. It is the metropole and most populous constituent of the Kingdom of Denmark, also known as the Danish Realm, a constitutionally unitary state that includes the autonomous territories of the Faroe ...</v>
    <v>354</v>
    <v>355</v>
    <v>356</v>
    <v>357</v>
    <v>358</v>
    <v>359</v>
    <v>360</v>
    <v>361</v>
    <v>362</v>
    <v>363</v>
    <v>350</v>
    <v>366</v>
    <v>367</v>
    <v>368</v>
    <v>369</v>
    <v>196</v>
    <v>Denmark</v>
    <v>Der er et yndigt land</v>
    <v>370</v>
    <v>Kongeriget Danmark</v>
    <v>371</v>
    <v>372</v>
    <v>373</v>
    <v>86</v>
    <v>374</v>
    <v>375</v>
    <v>376</v>
    <v>377</v>
    <v>378</v>
    <v>379</v>
    <v>380</v>
    <v>386</v>
    <v>387</v>
    <v>49</v>
    <v>388</v>
    <v>389</v>
    <v>Denmark</v>
    <v>390</v>
    <v>mdp/vdpid/61</v>
  </rv>
  <rv s="0">
    <v>536870912</v>
    <v>Estonia</v>
    <v>f0376b26-dffc-a05d-34b7-ffeabc3bf31b</v>
    <v>en-GB</v>
    <v>Map</v>
  </rv>
  <rv s="1">
    <fb>0.23073383942949199</fb>
    <v>23</v>
  </rv>
  <rv s="1">
    <fb>45335</fb>
    <v>24</v>
  </rv>
  <rv s="1">
    <fb>6000</fb>
    <v>24</v>
  </rv>
  <rv s="1">
    <fb>10.9</fb>
    <v>25</v>
  </rv>
  <rv s="1">
    <fb>372</fb>
    <v>26</v>
  </rv>
  <rv s="0">
    <v>536870912</v>
    <v>Tallinn</v>
    <v>1448d438-3d52-297f-67c5-9331c9a18778</v>
    <v>en-GB</v>
    <v>Map</v>
  </rv>
  <rv s="1">
    <fb>16589.508000000002</fb>
    <v>24</v>
  </rv>
  <rv s="1">
    <fb>122.14231282148999</fb>
    <v>27</v>
  </rv>
  <rv s="1">
    <fb>2.27725931243518E-2</fb>
    <v>23</v>
  </rv>
  <rv s="1">
    <fb>6732.3674731561096</fb>
    <v>24</v>
  </rv>
  <rv s="1">
    <fb>1.59</fb>
    <v>25</v>
  </rv>
  <rv s="1">
    <fb>0.513365561917702</fb>
    <v>23</v>
  </rv>
  <rv s="1">
    <fb>13.0562153357344</fb>
    <v>28</v>
  </rv>
  <rv s="1">
    <fb>1.1399999999999999</fb>
    <v>29</v>
  </rv>
  <rv s="1">
    <fb>31386949981.236</fb>
    <v>30</v>
  </rv>
  <rv s="1">
    <fb>0.97230170000000005</fb>
    <v>23</v>
  </rv>
  <rv s="1">
    <fb>0.69635029999999998</fb>
    <v>23</v>
  </rv>
  <rv s="2">
    <v>7</v>
    <v>21</v>
    <v>70</v>
    <v>7</v>
    <v>0</v>
    <v>Image of Estonia</v>
  </rv>
  <rv s="1">
    <fb>2.1</fb>
    <v>28</v>
  </rv>
  <rv s="0">
    <v>805306368</v>
    <v>Alar Karis (President)</v>
    <v>251674b1-460d-4f40-d85e-31a525f034fa</v>
    <v>en-GB</v>
    <v>Generic</v>
  </rv>
  <rv s="0">
    <v>805306368</v>
    <v>Kristen Michal (Prime minister)</v>
    <v>2086a69f-680b-40af-9ba8-e15a7ecd6d72</v>
    <v>en-GB</v>
    <v>Generic</v>
  </rv>
  <rv s="3">
    <v>25</v>
  </rv>
  <rv s="4">
    <v>https://www.bing.com/search?q=estonia&amp;form=skydnc</v>
    <v>Learn more on Bing</v>
  </rv>
  <rv s="1">
    <fb>78.243902439024396</fb>
    <v>28</v>
  </rv>
  <rv s="1">
    <fb>9</fb>
    <v>28</v>
  </rv>
  <rv s="1">
    <fb>3.14</fb>
    <v>29</v>
  </rv>
  <rv s="3">
    <v>26</v>
  </rv>
  <rv s="1">
    <fb>0.22772006980000001</fb>
    <v>23</v>
  </rv>
  <rv s="1">
    <fb>4.4832999999999998</fb>
    <v>25</v>
  </rv>
  <rv s="1">
    <fb>1344768</fb>
    <v>24</v>
  </rv>
  <rv s="1">
    <fb>0.23699999999999999</fb>
    <v>23</v>
  </rv>
  <rv s="1">
    <fb>0.22500000000000001</fb>
    <v>23</v>
  </rv>
  <rv s="1">
    <fb>0.38400000000000001</fb>
    <v>23</v>
  </rv>
  <rv s="1">
    <fb>8.1000000000000003E-2</fb>
    <v>23</v>
  </rv>
  <rv s="1">
    <fb>0.128</fb>
    <v>23</v>
  </rv>
  <rv s="1">
    <fb>0.17</fb>
    <v>23</v>
  </rv>
  <rv s="1">
    <fb>0.63560001373290997</fb>
    <v>23</v>
  </rv>
  <rv s="0">
    <v>536870912</v>
    <v>Ida-Viru County</v>
    <v>f8750387-e5f1-ce49-0018-9e85739082a1</v>
    <v>en-GB</v>
    <v>Map</v>
  </rv>
  <rv s="0">
    <v>536870912</v>
    <v>Jõgeva County</v>
    <v>b993b493-5f0b-e4b2-a04c-744fa8db72fd</v>
    <v>en-GB</v>
    <v>Map</v>
  </rv>
  <rv s="0">
    <v>536870912</v>
    <v>Järva County</v>
    <v>e0f572f5-55d7-7ad7-0c19-7f07a1550540</v>
    <v>en-GB</v>
    <v>Map</v>
  </rv>
  <rv s="0">
    <v>536870912</v>
    <v>Lääne-Viru County</v>
    <v>10d22dab-77a4-3f43-cc0f-f83d19e135a1</v>
    <v>en-GB</v>
    <v>Map</v>
  </rv>
  <rv s="0">
    <v>536870912</v>
    <v>Pärnu County</v>
    <v>1a253dbb-6c2c-1b47-b861-898d0c9f2eab</v>
    <v>en-GB</v>
    <v>Map</v>
  </rv>
  <rv s="0">
    <v>536870912</v>
    <v>Rapla County</v>
    <v>5558401d-0270-4148-76a2-427cc456e7a6</v>
    <v>en-GB</v>
    <v>Map</v>
  </rv>
  <rv s="0">
    <v>536870912</v>
    <v>Saare County</v>
    <v>c392c03e-8580-f106-7afd-cbd448ed8908</v>
    <v>en-GB</v>
    <v>Map</v>
  </rv>
  <rv s="0">
    <v>536870912</v>
    <v>Tartu County</v>
    <v>dbbb421a-7ad6-3849-ad40-56c296bf0934</v>
    <v>en-GB</v>
    <v>Map</v>
  </rv>
  <rv s="0">
    <v>536870912</v>
    <v>Valga County</v>
    <v>047260a8-5172-08c2-e79b-c1e7a3af92f5</v>
    <v>en-GB</v>
    <v>Map</v>
  </rv>
  <rv s="0">
    <v>536870912</v>
    <v>Viljandi County</v>
    <v>311e5af3-3de1-11b4-f8c4-a831bbb9981f</v>
    <v>en-GB</v>
    <v>Map</v>
  </rv>
  <rv s="0">
    <v>536870912</v>
    <v>Võru County</v>
    <v>45ee177e-bcdf-d7f7-5bb0-50650c8501cd</v>
    <v>en-GB</v>
    <v>Map</v>
  </rv>
  <rv s="0">
    <v>536870912</v>
    <v>Harju County</v>
    <v>2a1d336d-1b4c-4335-a392-b90039c6c8fa</v>
    <v>en-GB</v>
    <v>Map</v>
  </rv>
  <rv s="0">
    <v>536870912</v>
    <v>Hiiu County</v>
    <v>a63657c7-4c2f-dc2c-682c-a06b44680e7d</v>
    <v>en-GB</v>
    <v>Map</v>
  </rv>
  <rv s="3">
    <v>27</v>
  </rv>
  <rv s="1">
    <fb>0.20875750801183598</fb>
    <v>23</v>
  </rv>
  <rv s="1">
    <fb>0.47799999999999998</fb>
    <v>23</v>
  </rv>
  <rv s="1">
    <fb>5.1149997711181595E-2</fb>
    <v>31</v>
  </rv>
  <rv s="1">
    <fb>916024</fb>
    <v>24</v>
  </rv>
  <rv s="7">
    <v>#VALUE!</v>
    <v>en-GB</v>
    <v>f0376b26-dffc-a05d-34b7-ffeabc3bf31b</v>
    <v>536870912</v>
    <v>1</v>
    <v>73</v>
    <v>74</v>
    <v>Estonia</v>
    <v>19</v>
    <v>20</v>
    <v>Map</v>
    <v>21</v>
    <v>75</v>
    <v>EE</v>
    <v>393</v>
    <v>394</v>
    <v>395</v>
    <v>396</v>
    <v>397</v>
    <v>398</v>
    <v>399</v>
    <v>400</v>
    <v>401</v>
    <v>EUR</v>
    <v>Estonia, officially the Republic of Estonia, is a country by the Baltic Sea in Northern Europe. It is bordered to the north by the Gulf of Finland across from Finland, to the west by the sea across from Sweden, to the south by Latvia, and to the ...</v>
    <v>402</v>
    <v>403</v>
    <v>404</v>
    <v>405</v>
    <v>406</v>
    <v>407</v>
    <v>408</v>
    <v>409</v>
    <v>410</v>
    <v>411</v>
    <v>398</v>
    <v>414</v>
    <v>415</v>
    <v>416</v>
    <v>417</v>
    <v>418</v>
    <v>Estonia</v>
    <v>Mu isamaa, mu õnn ja rõõm</v>
    <v>419</v>
    <v>Eesti Vabariik</v>
    <v>420</v>
    <v>421</v>
    <v>422</v>
    <v>423</v>
    <v>424</v>
    <v>425</v>
    <v>34</v>
    <v>426</v>
    <v>427</v>
    <v>428</v>
    <v>429</v>
    <v>443</v>
    <v>444</v>
    <v>173</v>
    <v>445</v>
    <v>446</v>
    <v>Estonia</v>
    <v>447</v>
    <v>mdp/vdpid/70</v>
  </rv>
  <rv s="0">
    <v>536870912</v>
    <v>Finland</v>
    <v>ceea53a9-734c-46c7-a9f7-185e7cf6826e</v>
    <v>en-GB</v>
    <v>Map</v>
  </rv>
  <rv s="1">
    <fb>7.4857688131354697E-2</fb>
    <v>23</v>
  </rv>
  <rv s="1">
    <fb>338478.34</fb>
    <v>24</v>
  </rv>
  <rv s="1">
    <fb>25000</fb>
    <v>24</v>
  </rv>
  <rv s="1">
    <fb>8.6</fb>
    <v>25</v>
  </rv>
  <rv s="1">
    <fb>358</fb>
    <v>26</v>
  </rv>
  <rv s="0">
    <v>536870912</v>
    <v>Helsinki</v>
    <v>0aeca411-32eb-87fa-e67f-5c3dacc3532c</v>
    <v>en-GB</v>
    <v>Map</v>
  </rv>
  <rv s="1">
    <fb>45870.502999999997</fb>
    <v>24</v>
  </rv>
  <rv s="1">
    <fb>112.331712088838</fb>
    <v>27</v>
  </rv>
  <rv s="1">
    <fb>1.0240939296342899E-2</fb>
    <v>23</v>
  </rv>
  <rv s="1">
    <fb>15249.989380230199</fb>
    <v>24</v>
  </rv>
  <rv s="1">
    <fb>1.41</fb>
    <v>25</v>
  </rv>
  <rv s="1">
    <fb>0.7310716988582151</fb>
    <v>23</v>
  </rv>
  <rv s="1">
    <fb>40.207982989952903</fb>
    <v>28</v>
  </rv>
  <rv s="1">
    <fb>1.45</fb>
    <v>29</v>
  </rv>
  <rv s="1">
    <fb>268761201364.70499</fb>
    <v>30</v>
  </rv>
  <rv s="1">
    <fb>1.0015464000000001</fb>
    <v>23</v>
  </rv>
  <rv s="1">
    <fb>0.88197829999999999</fb>
    <v>23</v>
  </rv>
  <rv s="2">
    <v>8</v>
    <v>21</v>
    <v>77</v>
    <v>7</v>
    <v>0</v>
    <v>Image of Finland</v>
  </rv>
  <rv s="1">
    <fb>1.4</fb>
    <v>28</v>
  </rv>
  <rv s="0">
    <v>805306368</v>
    <v>Alexander Stubb (President)</v>
    <v>8b3d7a61-5ae2-62d2-5b7d-6052bac2305a</v>
    <v>en-GB</v>
    <v>Generic</v>
  </rv>
  <rv s="0">
    <v>805306368</v>
    <v>Petteri Orpo (Prime minister)</v>
    <v>f89fd370-e67c-1205-35bf-ef0bc79a5a2e</v>
    <v>en-GB</v>
    <v>Generic</v>
  </rv>
  <rv s="3">
    <v>28</v>
  </rv>
  <rv s="4">
    <v>https://www.bing.com/search?q=finland&amp;form=skydnc</v>
    <v>Learn more on Bing</v>
  </rv>
  <rv s="1">
    <fb>81.734146341463401</fb>
    <v>28</v>
  </rv>
  <rv s="1">
    <fb>183765380000</fb>
    <v>30</v>
  </rv>
  <rv s="3">
    <v>29</v>
  </rv>
  <rv s="1">
    <fb>0.19890897120000001</fb>
    <v>23</v>
  </rv>
  <rv s="1">
    <fb>3.8079999999999998</fb>
    <v>25</v>
  </rv>
  <rv s="1">
    <fb>5556880</fb>
    <v>24</v>
  </rv>
  <rv s="1">
    <fb>0.223</fb>
    <v>23</v>
  </rv>
  <rv s="1">
    <fb>0.22600000000000001</fb>
    <v>23</v>
  </rv>
  <rv s="1">
    <fb>0.36899999999999999</fb>
    <v>23</v>
  </rv>
  <rv s="1">
    <fb>3.7999999999999999E-2</fb>
    <v>23</v>
  </rv>
  <rv s="1">
    <fb>9.4E-2</fb>
    <v>23</v>
  </rv>
  <rv s="1">
    <fb>0.14000000000000001</fb>
    <v>23</v>
  </rv>
  <rv s="1">
    <fb>0.17399999999999999</fb>
    <v>23</v>
  </rv>
  <rv s="1">
    <fb>0.59081001281738299</fb>
    <v>23</v>
  </rv>
  <rv s="0">
    <v>536870912</v>
    <v>Southwest Finland</v>
    <v>36f656ca-0603-8487-ecd9-ad449dcc8d00</v>
    <v>en-GB</v>
    <v>Map</v>
  </rv>
  <rv s="0">
    <v>536870912</v>
    <v>Uusimaa</v>
    <v>aeb26ea9-2089-3324-80d3-641f3baa97bc</v>
    <v>en-GB</v>
    <v>Map</v>
  </rv>
  <rv s="0">
    <v>536870912</v>
    <v>Satakunta</v>
    <v>62dab655-b1ff-c539-4d43-b29a865d202d</v>
    <v>en-GB</v>
    <v>Map</v>
  </rv>
  <rv s="0">
    <v>536870912</v>
    <v>Päijät-Häme</v>
    <v>a894d559-d5c1-2174-7d8c-5ce5194e4d8d</v>
    <v>en-GB</v>
    <v>Map</v>
  </rv>
  <rv s="0">
    <v>536870912</v>
    <v>North Savo</v>
    <v>f4605db2-8131-4e30-6ff3-b26c4edcd3a5</v>
    <v>en-GB</v>
    <v>Map</v>
  </rv>
  <rv s="0">
    <v>536870912</v>
    <v>North Ostrobothnia</v>
    <v>38a96244-d1b6-0cd2-0a5f-c4f71fdfb058</v>
    <v>en-GB</v>
    <v>Map</v>
  </rv>
  <rv s="0">
    <v>536870912</v>
    <v>North Karelia</v>
    <v>8f782f0d-9789-3cf0-a6bd-73c64f46ad75</v>
    <v>en-GB</v>
    <v>Map</v>
  </rv>
  <rv s="0">
    <v>536870912</v>
    <v>Ostrobothnia</v>
    <v>433576fc-e9eb-202e-bf37-ad7d25850cd2</v>
    <v>en-GB</v>
    <v>Map</v>
  </rv>
  <rv s="0">
    <v>536870912</v>
    <v>Pirkanmaa</v>
    <v>efa83642-e73e-4c06-3b89-befa0538fef8</v>
    <v>en-GB</v>
    <v>Map</v>
  </rv>
  <rv s="0">
    <v>536870912</v>
    <v>Lapland</v>
    <v>35688ab6-5a44-f256-ae52-9509c95e57c4</v>
    <v>en-GB</v>
    <v>Map</v>
  </rv>
  <rv s="0">
    <v>536870912</v>
    <v>Kymenlaakso</v>
    <v>420f22d8-81a7-101d-bbbd-695a0d9c0254</v>
    <v>en-GB</v>
    <v>Map</v>
  </rv>
  <rv s="0">
    <v>536870912</v>
    <v>Central Finland</v>
    <v>da7cb687-7e8e-9492-e8d7-971a6acd8591</v>
    <v>en-GB</v>
    <v>Map</v>
  </rv>
  <rv s="0">
    <v>536870912</v>
    <v>Central Ostrobothnia</v>
    <v>2ea2271e-1e9b-9eb0-5c2e-1956c8acdec8</v>
    <v>en-GB</v>
    <v>Map</v>
  </rv>
  <rv s="0">
    <v>536870912</v>
    <v>Kanta-Häme</v>
    <v>3da25e41-5c32-8c9a-b775-1144a7adb11b</v>
    <v>en-GB</v>
    <v>Map</v>
  </rv>
  <rv s="0">
    <v>536870912</v>
    <v>Kainuu</v>
    <v>7528e56e-a1c3-7311-5e74-00b9ae5b6616</v>
    <v>en-GB</v>
    <v>Map</v>
  </rv>
  <rv s="0">
    <v>536870912</v>
    <v>South Savo</v>
    <v>b907be48-40f4-42e2-8180-d6b9ecb7bbeb</v>
    <v>en-GB</v>
    <v>Map</v>
  </rv>
  <rv s="0">
    <v>536870912</v>
    <v>South Ostrobothnia</v>
    <v>ee7c4f66-0eb6-edae-cd31-d52870ce057b</v>
    <v>en-GB</v>
    <v>Map</v>
  </rv>
  <rv s="0">
    <v>536870912</v>
    <v>South Karelia</v>
    <v>0242e7c7-6306-3225-9d67-6224857383b8</v>
    <v>en-GB</v>
    <v>Map</v>
  </rv>
  <rv s="0">
    <v>536870912</v>
    <v>Åland</v>
    <v>ab8a831d-0b71-1ead-44a6-e6abe024bb96</v>
    <v>en-GB</v>
    <v>Map</v>
  </rv>
  <rv s="3">
    <v>30</v>
  </rv>
  <rv s="1">
    <fb>0.20839038093492801</fb>
    <v>23</v>
  </rv>
  <rv s="1">
    <fb>0.36599999999999999</fb>
    <v>23</v>
  </rv>
  <rv s="1">
    <fb>6.594999790191651E-2</fb>
    <v>31</v>
  </rv>
  <rv s="1">
    <fb>4716888</fb>
    <v>24</v>
  </rv>
  <rv s="5">
    <v>#VALUE!</v>
    <v>en-GB</v>
    <v>ceea53a9-734c-46c7-a9f7-185e7cf6826e</v>
    <v>536870912</v>
    <v>1</v>
    <v>80</v>
    <v>17</v>
    <v>Finland</v>
    <v>19</v>
    <v>20</v>
    <v>Map</v>
    <v>21</v>
    <v>68</v>
    <v>FI</v>
    <v>450</v>
    <v>451</v>
    <v>452</v>
    <v>453</v>
    <v>454</v>
    <v>455</v>
    <v>456</v>
    <v>457</v>
    <v>458</v>
    <v>EUR</v>
    <v>Finland, officially the Republic of Finland, is a Nordic country in Northern Europe. It borders Sweden to the northwest, Norway to the north, and Russia to the east, with the Gulf of Bothnia to the west and the Gulf of Finland to the south, ...</v>
    <v>459</v>
    <v>460</v>
    <v>461</v>
    <v>462</v>
    <v>463</v>
    <v>464</v>
    <v>465</v>
    <v>466</v>
    <v>467</v>
    <v>468</v>
    <v>455</v>
    <v>471</v>
    <v>472</v>
    <v>473</v>
    <v>474</v>
    <v>318</v>
    <v>Finland</v>
    <v>Maamme</v>
    <v>475</v>
    <v>Suomen tasavalta</v>
    <v>476</v>
    <v>477</v>
    <v>478</v>
    <v>479</v>
    <v>480</v>
    <v>481</v>
    <v>482</v>
    <v>483</v>
    <v>484</v>
    <v>485</v>
    <v>486</v>
    <v>506</v>
    <v>507</v>
    <v>173</v>
    <v>508</v>
    <v>509</v>
    <v>Finland</v>
    <v>510</v>
    <v>mdp/vdpid/77</v>
  </rv>
  <rv s="0">
    <v>536870912</v>
    <v>France</v>
    <v>c7bfe2de-4f82-e23c-ae42-8544b5b5c0ea</v>
    <v>en-GB</v>
    <v>Map</v>
  </rv>
  <rv s="1">
    <fb>0.524475441661716</fb>
    <v>23</v>
  </rv>
  <rv s="1">
    <fb>643801</fb>
    <v>24</v>
  </rv>
  <rv s="1">
    <fb>307000</fb>
    <v>24</v>
  </rv>
  <rv s="1">
    <fb>11.3</fb>
    <v>25</v>
  </rv>
  <rv s="1">
    <fb>33</fb>
    <v>26</v>
  </rv>
  <rv s="0">
    <v>536870912</v>
    <v>Paris</v>
    <v>85584d24-2116-5b98-89f9-5714db931ac6</v>
    <v>en-GB</v>
    <v>Map</v>
  </rv>
  <rv s="1">
    <fb>303275.56800000003</fb>
    <v>24</v>
  </rv>
  <rv s="1">
    <fb>110.04856675289</fb>
    <v>27</v>
  </rv>
  <rv s="1">
    <fb>1.1082549228829199E-2</fb>
    <v>23</v>
  </rv>
  <rv s="1">
    <fb>6939.5214736692897</fb>
    <v>24</v>
  </rv>
  <rv s="1">
    <fb>1.88</fb>
    <v>25</v>
  </rv>
  <rv s="1">
    <fb>0.31233278442262596</fb>
    <v>23</v>
  </rv>
  <rv s="1">
    <fb>46.487970872236403</fb>
    <v>28</v>
  </rv>
  <rv s="1">
    <fb>1.39</fb>
    <v>29</v>
  </rv>
  <rv s="1">
    <fb>2715518274227.4502</fb>
    <v>30</v>
  </rv>
  <rv s="1">
    <fb>1.0251076000000001</fb>
    <v>23</v>
  </rv>
  <rv s="1">
    <fb>0.65629000000000004</fb>
    <v>23</v>
  </rv>
  <rv s="2">
    <v>9</v>
    <v>21</v>
    <v>82</v>
    <v>7</v>
    <v>0</v>
    <v>Image of France</v>
  </rv>
  <rv s="1">
    <fb>3.4</fb>
    <v>28</v>
  </rv>
  <rv s="0">
    <v>805306368</v>
    <v>Emmanuel Macron (President)</v>
    <v>35be5a56-7a78-6352-b158-60da8f84c858</v>
    <v>en-GB</v>
    <v>Generic</v>
  </rv>
  <rv s="0">
    <v>805306368</v>
    <v>François Bayrou (Prime minister)</v>
    <v>901a2dc7-aad0-c6da-f219-c2d7def8acba</v>
    <v>en-GB</v>
    <v>Generic</v>
  </rv>
  <rv s="3">
    <v>31</v>
  </rv>
  <rv s="4">
    <v>https://www.bing.com/search?q=france&amp;form=skydnc</v>
    <v>Learn more on Bing</v>
  </rv>
  <rv s="1">
    <fb>82.526829268292701</fb>
    <v>28</v>
  </rv>
  <rv s="1">
    <fb>2365950236659.3599</fb>
    <v>30</v>
  </rv>
  <rv s="1">
    <fb>11.16</fb>
    <v>29</v>
  </rv>
  <rv s="3">
    <v>32</v>
  </rv>
  <rv s="1">
    <fb>6.7968269799999995E-2</fb>
    <v>23</v>
  </rv>
  <rv s="1">
    <fb>3.2671999999999999</fb>
    <v>25</v>
  </rv>
  <rv s="1">
    <fb>67749632</fb>
    <v>24</v>
  </rv>
  <rv s="1">
    <fb>0.25800000000000001</fb>
    <v>23</v>
  </rv>
  <rv s="1">
    <fb>0.4</fb>
    <v>23</v>
  </rv>
  <rv s="1">
    <fb>3.2000000000000001E-2</fb>
    <v>23</v>
  </rv>
  <rv s="1">
    <fb>0.13</fb>
    <v>23</v>
  </rv>
  <rv s="1">
    <fb>0.16899999999999998</fb>
    <v>23</v>
  </rv>
  <rv s="1">
    <fb>0.55125999450683605</fb>
    <v>23</v>
  </rv>
  <rv s="0">
    <v>536870912</v>
    <v>Brittany</v>
    <v>809fb739-638d-2499-95bd-c8e5b10153ee</v>
    <v>en-GB</v>
    <v>Map</v>
  </rv>
  <rv s="0">
    <v>536870912</v>
    <v>Centre-Val de Loire</v>
    <v>6aafd8c4-aba3-0388-62a3-d302e77f40c4</v>
    <v>en-GB</v>
    <v>Map</v>
  </rv>
  <rv s="0">
    <v>536870912</v>
    <v>Corsica</v>
    <v>7dae6ff4-03ba-2162-da4b-d4cf544ad43f</v>
    <v>en-GB</v>
    <v>Map</v>
  </rv>
  <rv s="0">
    <v>536870912</v>
    <v>Île-de-France</v>
    <v>ba200862-fc37-6d22-3434-c6e709faa507</v>
    <v>en-GB</v>
    <v>Map</v>
  </rv>
  <rv s="0">
    <v>536870912</v>
    <v>Pays de la Loire</v>
    <v>a6129a88-a4cd-2b75-1a35-f5d0639f17ae</v>
    <v>en-GB</v>
    <v>Map</v>
  </rv>
  <rv s="0">
    <v>536870912</v>
    <v>Provence-Alpes-Côte d'Azur</v>
    <v>66cd1ae3-f633-45f9-93bd-73ca67bffb25</v>
    <v>en-GB</v>
    <v>Map</v>
  </rv>
  <rv s="0">
    <v>536870912</v>
    <v>Guadeloupe</v>
    <v>56b80aaa-d840-1a73-13ba-70eb9b61a642</v>
    <v>en-GB</v>
    <v>Map</v>
  </rv>
  <rv s="0">
    <v>536870912</v>
    <v>French Guiana</v>
    <v>328feb88-20d1-8674-1574-3ce8cc0bc9e9</v>
    <v>en-GB</v>
    <v>Map</v>
  </rv>
  <rv s="0">
    <v>536870912</v>
    <v>Martinique</v>
    <v>f245adef-ee09-9352-e265-2a287e5eadbe</v>
    <v>en-GB</v>
    <v>Map</v>
  </rv>
  <rv s="0">
    <v>536870912</v>
    <v>Mayotte</v>
    <v>545cc8bc-c211-076d-ee26-d2ff955eb394</v>
    <v>en-GB</v>
    <v>Map</v>
  </rv>
  <rv s="0">
    <v>536870912</v>
    <v>Réunion</v>
    <v>7d1fa0b0-e3d7-d903-d64d-489c03fd0a75</v>
    <v>en-GB</v>
    <v>Map</v>
  </rv>
  <rv s="0">
    <v>536870912</v>
    <v>French Polynesia</v>
    <v>340e15d5-6b74-8497-bbfa-4c1f323f5483</v>
    <v>en-GB</v>
    <v>Map</v>
  </rv>
  <rv s="0">
    <v>536870912</v>
    <v>French Southern and Antarctic Lands</v>
    <v>b9d52319-44ee-bf16-d95f-72397f26ce4a</v>
    <v>en-GB</v>
    <v>Map</v>
  </rv>
  <rv s="0">
    <v>536870912</v>
    <v>New Caledonia</v>
    <v>25b2aeab-b390-d01e-1f7f-90be767bd899</v>
    <v>en-GB</v>
    <v>Map</v>
  </rv>
  <rv s="0">
    <v>536870912</v>
    <v>Saint Barthélemy</v>
    <v>5c5081a9-306e-4f05-73a2-32b95a4b8600</v>
    <v>en-GB</v>
    <v>Map</v>
  </rv>
  <rv s="0">
    <v>536870912</v>
    <v>Collectivity of Saint Martin</v>
    <v>281a8fb2-1b63-4320-5d31-8f0fb46c4f1a</v>
    <v>en-GB</v>
    <v>Map</v>
  </rv>
  <rv s="0">
    <v>536870912</v>
    <v>Saint Pierre and Miquelon</v>
    <v>aa096cf4-a54e-cd44-7204-c28310ca40f4</v>
    <v>en-GB</v>
    <v>Map</v>
  </rv>
  <rv s="0">
    <v>536870912</v>
    <v>Wallis and Futuna</v>
    <v>db8aa235-58e4-9e3d-8799-6839f3d35025</v>
    <v>en-GB</v>
    <v>Map</v>
  </rv>
  <rv s="0">
    <v>536870912</v>
    <v>Grand Est</v>
    <v>e2f60e84-1701-6d84-e960-ba87138e3631</v>
    <v>en-GB</v>
    <v>Map</v>
  </rv>
  <rv s="0">
    <v>536870912</v>
    <v>Nouvelle-Aquitaine</v>
    <v>7955f423-af31-d2e0-f045-b14668178865</v>
    <v>en-GB</v>
    <v>Map</v>
  </rv>
  <rv s="0">
    <v>536870912</v>
    <v>Auvergne-Rhône-Alpes</v>
    <v>b53940d0-b739-faf5-78d1-93f189f878c9</v>
    <v>en-GB</v>
    <v>Map</v>
  </rv>
  <rv s="0">
    <v>536870912</v>
    <v>Bourgogne-Franche-Comté</v>
    <v>4bc8dff1-8d72-5341-f405-63c7be8c6672</v>
    <v>en-GB</v>
    <v>Map</v>
  </rv>
  <rv s="0">
    <v>536870912</v>
    <v>Occitania</v>
    <v>5105d172-dc70-689f-09ab-4163a747508a</v>
    <v>en-GB</v>
    <v>Map</v>
  </rv>
  <rv s="0">
    <v>536870912</v>
    <v>Hauts-de-France</v>
    <v>4eb2d0b0-8845-48d0-9343-9ba3e7fe81a0</v>
    <v>en-GB</v>
    <v>Map</v>
  </rv>
  <rv s="0">
    <v>536870912</v>
    <v>Clipperton Island</v>
    <v>15fb63fc-f501-7360-7d44-f26d1501209e</v>
    <v>en-GB</v>
    <v>Map</v>
  </rv>
  <rv s="3">
    <v>33</v>
  </rv>
  <rv s="1">
    <fb>0.24229980509910898</fb>
    <v>23</v>
  </rv>
  <rv s="1">
    <fb>0.60699999999999998</fb>
    <v>23</v>
  </rv>
  <rv s="1">
    <fb>8.4270000457763714E-2</fb>
    <v>31</v>
  </rv>
  <rv s="1">
    <fb>54123364</fb>
    <v>24</v>
  </rv>
  <rv s="6">
    <v>#VALUE!</v>
    <v>en-GB</v>
    <v>c7bfe2de-4f82-e23c-ae42-8544b5b5c0ea</v>
    <v>536870912</v>
    <v>1</v>
    <v>85</v>
    <v>37</v>
    <v>France</v>
    <v>19</v>
    <v>20</v>
    <v>Map</v>
    <v>21</v>
    <v>86</v>
    <v>FR</v>
    <v>513</v>
    <v>514</v>
    <v>515</v>
    <v>516</v>
    <v>517</v>
    <v>518</v>
    <v>519</v>
    <v>520</v>
    <v>521</v>
    <v>EUR</v>
    <v>France, officially the French Republic, is a country located primarily in Western Europe. Its overseas regions and territories include French Guiana in South America, Saint Pierre and Miquelon in the North Atlantic, the French West Indies, and ...</v>
    <v>522</v>
    <v>523</v>
    <v>524</v>
    <v>525</v>
    <v>526</v>
    <v>527</v>
    <v>528</v>
    <v>529</v>
    <v>530</v>
    <v>531</v>
    <v>518</v>
    <v>534</v>
    <v>535</v>
    <v>536</v>
    <v>537</v>
    <v>203</v>
    <v>538</v>
    <v>France</v>
    <v>La Marseillaise</v>
    <v>539</v>
    <v>République française</v>
    <v>540</v>
    <v>541</v>
    <v>542</v>
    <v>86</v>
    <v>543</v>
    <v>544</v>
    <v>545</v>
    <v>426</v>
    <v>546</v>
    <v>547</v>
    <v>548</v>
    <v>574</v>
    <v>575</v>
    <v>49</v>
    <v>576</v>
    <v>577</v>
    <v>France</v>
    <v>578</v>
    <v>mdp/vdpid/84</v>
  </rv>
  <rv s="0">
    <v>536870912</v>
    <v>Germany</v>
    <v>75c62d8e-1449-4e4d-b188-d9e88f878dd9</v>
    <v>en-GB</v>
    <v>Map</v>
  </rv>
  <rv s="1">
    <fb>0.47678612319670299</fb>
    <v>23</v>
  </rv>
  <rv s="1">
    <fb>357587.77</fb>
    <v>24</v>
  </rv>
  <rv s="1">
    <fb>180000</fb>
    <v>24</v>
  </rv>
  <rv s="1">
    <fb>9.5</fb>
    <v>25</v>
  </rv>
  <rv s="1">
    <fb>49</fb>
    <v>26</v>
  </rv>
  <rv s="0">
    <v>536870912</v>
    <v>Berlin</v>
    <v>42784943-7c23-7672-5527-06f89b965cdf</v>
    <v>en-GB</v>
    <v>Map</v>
  </rv>
  <rv s="1">
    <fb>727972.84</fb>
    <v>24</v>
  </rv>
  <rv s="1">
    <fb>112.854887342124</fb>
    <v>27</v>
  </rv>
  <rv s="1">
    <fb>1.4456670146976E-2</fb>
    <v>23</v>
  </rv>
  <rv s="1">
    <fb>7035.4829747167596</fb>
    <v>24</v>
  </rv>
  <rv s="1">
    <fb>0.326912067781085</fb>
    <v>23</v>
  </rv>
  <rv s="1">
    <fb>78.862551056754995</fb>
    <v>28</v>
  </rv>
  <rv s="1">
    <fb>3845630030823.52</fb>
    <v>30</v>
  </rv>
  <rv s="1">
    <fb>1.0402236</fb>
    <v>23</v>
  </rv>
  <rv s="1">
    <fb>0.70246649999999999</fb>
    <v>23</v>
  </rv>
  <rv s="2">
    <v>10</v>
    <v>21</v>
    <v>88</v>
    <v>7</v>
    <v>0</v>
    <v>Image of Germany</v>
  </rv>
  <rv s="1">
    <fb>3.1</fb>
    <v>28</v>
  </rv>
  <rv s="0">
    <v>805306368</v>
    <v>Frank-Walter Steinmeier (President)</v>
    <v>a6d595f9-116c-57de-2b35-48e9bde9f83d</v>
    <v>en-GB</v>
    <v>Generic</v>
  </rv>
  <rv s="0">
    <v>805306368</v>
    <v>Olaf Scholz (Chancellor)</v>
    <v>d327207b-5560-1fae-17a8-4bc95203ea8e</v>
    <v>en-GB</v>
    <v>Generic</v>
  </rv>
  <rv s="3">
    <v>34</v>
  </rv>
  <rv s="4">
    <v>https://www.bing.com/search?q=germany&amp;form=skydnc</v>
    <v>Learn more on Bing</v>
  </rv>
  <rv s="1">
    <fb>80.892682926829295</fb>
    <v>28</v>
  </rv>
  <rv s="1">
    <fb>2098173930000</fb>
    <v>30</v>
  </rv>
  <rv s="1">
    <fb>7</fb>
    <v>28</v>
  </rv>
  <rv s="1">
    <fb>9.99</fb>
    <v>29</v>
  </rv>
  <rv s="3">
    <v>35</v>
  </rv>
  <rv s="1">
    <fb>0.12528421940000001</fb>
    <v>23</v>
  </rv>
  <rv s="1">
    <fb>4.2488000000000001</fb>
    <v>25</v>
  </rv>
  <rv s="1">
    <fb>84079811</fb>
    <v>24</v>
  </rv>
  <rv s="1">
    <fb>0.22800000000000001</fb>
    <v>23</v>
  </rv>
  <rv s="1">
    <fb>0.24600000000000002</fb>
    <v>23</v>
  </rv>
  <rv s="1">
    <fb>0.39600000000000002</fb>
    <v>23</v>
  </rv>
  <rv s="1">
    <fb>2.8999999999999998E-2</fb>
    <v>23</v>
  </rv>
  <rv s="1">
    <fb>7.5999999999999998E-2</fb>
    <v>23</v>
  </rv>
  <rv s="1">
    <fb>0.17100000000000001</fb>
    <v>23</v>
  </rv>
  <rv s="1">
    <fb>0.60811000823974604</fb>
    <v>23</v>
  </rv>
  <rv s="0">
    <v>536870912</v>
    <v>Baden-Württemberg</v>
    <v>e4767d1d-15fd-a8bd-1fcd-f8214d3c189f</v>
    <v>en-GB</v>
    <v>Map</v>
  </rv>
  <rv s="0">
    <v>536870912</v>
    <v>Bavaria</v>
    <v>e4f7e69f-e1bc-189a-d23d-b2ecee6a88d5</v>
    <v>en-GB</v>
    <v>Map</v>
  </rv>
  <rv s="0">
    <v>536870912</v>
    <v>Bremen</v>
    <v>70a6262d-6ded-6a1a-8a3d-e24538d50a05</v>
    <v>en-GB</v>
    <v>Map</v>
  </rv>
  <rv s="0">
    <v>536870912</v>
    <v>Hamburg</v>
    <v>0937ec8c-54f7-94c7-d7b8-0ea8c6cfce6f</v>
    <v>en-GB</v>
    <v>Map</v>
  </rv>
  <rv s="0">
    <v>536870912</v>
    <v>Mecklenburg-Vorpommern</v>
    <v>b0adc1b4-6fe2-3ad0-81e1-78c9ba53cedb</v>
    <v>en-GB</v>
    <v>Map</v>
  </rv>
  <rv s="0">
    <v>536870912</v>
    <v>Lower Saxony</v>
    <v>c91589e2-9db8-e9f2-b60d-1000c3502bc2</v>
    <v>en-GB</v>
    <v>Map</v>
  </rv>
  <rv s="0">
    <v>536870912</v>
    <v>North Rhine-Westphalia</v>
    <v>7192ac29-308b-9018-2da7-1d16b5afb233</v>
    <v>en-GB</v>
    <v>Map</v>
  </rv>
  <rv s="0">
    <v>536870912</v>
    <v>Rhineland-Palatinate</v>
    <v>b2634da1-26f3-4709-d63d-9f9489a33d9c</v>
    <v>en-GB</v>
    <v>Map</v>
  </rv>
  <rv s="0">
    <v>536870912</v>
    <v>Saarland</v>
    <v>077b3058-0078-d492-aee0-52b8d21ee39e</v>
    <v>en-GB</v>
    <v>Map</v>
  </rv>
  <rv s="0">
    <v>536870912</v>
    <v>Saxony</v>
    <v>db04ed86-d227-952f-dbae-2881e92d2d0a</v>
    <v>en-GB</v>
    <v>Map</v>
  </rv>
  <rv s="0">
    <v>536870912</v>
    <v>Saxony-Anhalt</v>
    <v>6af91c75-020d-7d63-0e2d-ab73f9f73280</v>
    <v>en-GB</v>
    <v>Map</v>
  </rv>
  <rv s="0">
    <v>536870912</v>
    <v>Schleswig-Holstein</v>
    <v>6dde426c-96c7-18bd-f4e1-b41b7575557a</v>
    <v>en-GB</v>
    <v>Map</v>
  </rv>
  <rv s="0">
    <v>536870912</v>
    <v>Brandenburg</v>
    <v>c841173c-24ae-1249-8be1-c2ff2ec02111</v>
    <v>en-GB</v>
    <v>Map</v>
  </rv>
  <rv s="0">
    <v>536870912</v>
    <v>Hesse</v>
    <v>90fbe078-3753-40db-ff12-40aa58e76c5f</v>
    <v>en-GB</v>
    <v>Map</v>
  </rv>
  <rv s="3">
    <v>36</v>
  </rv>
  <rv s="1">
    <fb>0.11505903952014901</fb>
    <v>23</v>
  </rv>
  <rv s="3">
    <v>37</v>
  </rv>
  <rv s="1">
    <fb>0.48799999999999999</fb>
    <v>23</v>
  </rv>
  <rv s="1">
    <fb>3.0429999828338602E-2</fb>
    <v>31</v>
  </rv>
  <rv s="1">
    <fb>64324835</fb>
    <v>24</v>
  </rv>
  <rv s="6">
    <v>#VALUE!</v>
    <v>en-GB</v>
    <v>75c62d8e-1449-4e4d-b188-d9e88f878dd9</v>
    <v>536870912</v>
    <v>1</v>
    <v>91</v>
    <v>37</v>
    <v>Germany</v>
    <v>19</v>
    <v>20</v>
    <v>Map</v>
    <v>21</v>
    <v>92</v>
    <v>DE</v>
    <v>581</v>
    <v>582</v>
    <v>583</v>
    <v>584</v>
    <v>585</v>
    <v>586</v>
    <v>587</v>
    <v>588</v>
    <v>589</v>
    <v>EUR</v>
    <v>Germany, officially the Federal Republic of Germany, is a country in Central Europe. It lies between the Baltic and North Sea to the north and the Alps to the south. Its sixteen constituent states have a total population of over 82 million in an ...</v>
    <v>590</v>
    <v>113</v>
    <v>591</v>
    <v>592</v>
    <v>526</v>
    <v>593</v>
    <v>594</v>
    <v>595</v>
    <v>596</v>
    <v>597</v>
    <v>586</v>
    <v>600</v>
    <v>601</v>
    <v>602</v>
    <v>603</v>
    <v>604</v>
    <v>605</v>
    <v>Germany</v>
    <v>National Anthem of Germany</v>
    <v>606</v>
    <v>Bundesrepublik Deutschland</v>
    <v>607</v>
    <v>608</v>
    <v>609</v>
    <v>610</v>
    <v>611</v>
    <v>612</v>
    <v>613</v>
    <v>614</v>
    <v>427</v>
    <v>615</v>
    <v>616</v>
    <v>631</v>
    <v>632</v>
    <v>633</v>
    <v>634</v>
    <v>635</v>
    <v>Germany</v>
    <v>636</v>
    <v>mdp/vdpid/94</v>
  </rv>
  <rv s="0">
    <v>536870912</v>
    <v>Greece</v>
    <v>9066947b-ad82-49f5-93ff-b3c4cbc4e36a</v>
    <v>en-GB</v>
    <v>Map</v>
  </rv>
  <rv s="1">
    <fb>0.47602792862684301</fb>
    <v>23</v>
  </rv>
  <rv s="1">
    <fb>131957</fb>
    <v>24</v>
  </rv>
  <rv s="1">
    <fb>146000</fb>
    <v>24</v>
  </rv>
  <rv s="1">
    <fb>8.1</fb>
    <v>25</v>
  </rv>
  <rv s="1">
    <fb>30</fb>
    <v>26</v>
  </rv>
  <rv s="0">
    <v>536870912</v>
    <v>Athens</v>
    <v>b6d809e2-f1da-2d70-de81-8e8c16391ded</v>
    <v>en-GB</v>
    <v>Map</v>
  </rv>
  <rv s="1">
    <fb>62434.341999999997</fb>
    <v>24</v>
  </rv>
  <rv s="1">
    <fb>101.869515066502</fb>
    <v>27</v>
  </rv>
  <rv s="1">
    <fb>1.7443010681330101E-3</fb>
    <v>23</v>
  </rv>
  <rv s="1">
    <fb>5062.6064215523202</fb>
    <v>24</v>
  </rv>
  <rv s="1">
    <fb>1.35</fb>
    <v>25</v>
  </rv>
  <rv s="1">
    <fb>0.31685026774025399</fb>
    <v>23</v>
  </rv>
  <rv s="1">
    <fb>82.574635133688304</fb>
    <v>28</v>
  </rv>
  <rv s="1">
    <fb>1.54</fb>
    <v>29</v>
  </rv>
  <rv s="1">
    <fb>209852761468.681</fb>
    <v>30</v>
  </rv>
  <rv s="1">
    <fb>0.99553479999999994</fb>
    <v>23</v>
  </rv>
  <rv s="1">
    <fb>1.3660256999999998</fb>
    <v>23</v>
  </rv>
  <rv s="2">
    <v>11</v>
    <v>21</v>
    <v>94</v>
    <v>7</v>
    <v>0</v>
    <v>Image of Greece</v>
  </rv>
  <rv s="0">
    <v>805306368</v>
    <v>Katerina Sakellaropoulou (President)</v>
    <v>462ce5ac-144c-7783-9c94-5cea4311427e</v>
    <v>en-GB</v>
    <v>Generic</v>
  </rv>
  <rv s="0">
    <v>805306368</v>
    <v>Kyriakos Mitsotakis (Prime minister)</v>
    <v>eea69f27-2379-cfc9-ae98-bda50d609c7e</v>
    <v>en-GB</v>
    <v>Generic</v>
  </rv>
  <rv s="3">
    <v>38</v>
  </rv>
  <rv s="4">
    <v>https://www.bing.com/search?q=greece&amp;form=skydnc</v>
    <v>Learn more on Bing</v>
  </rv>
  <rv s="1">
    <fb>81.287804878048803</fb>
    <v>28</v>
  </rv>
  <rv s="1">
    <fb>53653980000</fb>
    <v>30</v>
  </rv>
  <rv s="1">
    <fb>4.46</fb>
    <v>29</v>
  </rv>
  <rv s="3">
    <v>39</v>
  </rv>
  <rv s="1">
    <fb>0.35461187979999997</fb>
    <v>23</v>
  </rv>
  <rv s="1">
    <fb>5.4789000000000003</fb>
    <v>25</v>
  </rv>
  <rv s="1">
    <fb>10566531</fb>
    <v>24</v>
  </rv>
  <rv s="1">
    <fb>0.25900000000000001</fb>
    <v>23</v>
  </rv>
  <rv s="1">
    <fb>0.41100000000000003</fb>
    <v>23</v>
  </rv>
  <rv s="1">
    <fb>2.4E-2</fb>
    <v>23</v>
  </rv>
  <rv s="1">
    <fb>6.6000000000000003E-2</fb>
    <v>23</v>
  </rv>
  <rv s="1">
    <fb>0.12300000000000001</fb>
    <v>23</v>
  </rv>
  <rv s="1">
    <fb>0.51766998291015598</fb>
    <v>23</v>
  </rv>
  <rv s="0">
    <v>536870912</v>
    <v>Eastern Macedonia and Thrace</v>
    <v>45283058-6358-c831-aa68-dcc775d99be8</v>
    <v>en-GB</v>
    <v>Map</v>
  </rv>
  <rv s="0">
    <v>536870912</v>
    <v>Central Macedonia</v>
    <v>6d44fc7c-bcb9-9915-acb9-64532e18830b</v>
    <v>en-GB</v>
    <v>Map</v>
  </rv>
  <rv s="0">
    <v>536870912</v>
    <v>Western Macedonia</v>
    <v>27249c7e-b5d4-18d3-d8d5-a1d976b45cfa</v>
    <v>en-GB</v>
    <v>Map</v>
  </rv>
  <rv s="0">
    <v>536870912</v>
    <v>Epirus</v>
    <v>0dd74b21-c5ee-b5c0-d0df-2449b32c4a88</v>
    <v>en-GB</v>
    <v>Map</v>
  </rv>
  <rv s="0">
    <v>536870912</v>
    <v>Thessaly Region</v>
    <v>187a74ea-75fb-4b8a-2fe7-2a4b94490eaa</v>
    <v>en-GB</v>
    <v>Map</v>
  </rv>
  <rv s="0">
    <v>536870912</v>
    <v>Central Greece</v>
    <v>e9e82b37-aaf6-3955-754d-29b23a35a921</v>
    <v>en-GB</v>
    <v>Map</v>
  </rv>
  <rv s="0">
    <v>536870912</v>
    <v>Ionian Islands</v>
    <v>147f3b34-7c58-e675-3c33-6ec3b9e7e362</v>
    <v>en-GB</v>
    <v>Map</v>
  </rv>
  <rv s="0">
    <v>536870912</v>
    <v>Western Greece</v>
    <v>8ac2f879-2ecd-0569-886c-528f24c7fe28</v>
    <v>en-GB</v>
    <v>Map</v>
  </rv>
  <rv s="0">
    <v>536870912</v>
    <v>Peloponnese</v>
    <v>4465f45a-df6e-47fa-833e-fa82fd661725</v>
    <v>en-GB</v>
    <v>Map</v>
  </rv>
  <rv s="0">
    <v>536870912</v>
    <v>Attica</v>
    <v>b95eb20f-b5be-999d-2b74-7984b1607486</v>
    <v>en-GB</v>
    <v>Map</v>
  </rv>
  <rv s="0">
    <v>536870912</v>
    <v>North Aegean</v>
    <v>b512e4ba-99a2-717b-c03b-1ab792cd2e37</v>
    <v>en-GB</v>
    <v>Map</v>
  </rv>
  <rv s="0">
    <v>536870912</v>
    <v>South Aegean</v>
    <v>65bfe017-d8f1-997e-81d9-4b05e35ff5d4</v>
    <v>en-GB</v>
    <v>Map</v>
  </rv>
  <rv s="3">
    <v>40</v>
  </rv>
  <rv s="1">
    <fb>0.26193522357891597</fb>
    <v>23</v>
  </rv>
  <rv s="1">
    <fb>0.51900000000000002</fb>
    <v>23</v>
  </rv>
  <rv s="1">
    <fb>0.17238000869751002</fb>
    <v>31</v>
  </rv>
  <rv s="1">
    <fb>8507474</fb>
    <v>24</v>
  </rv>
  <rv s="6">
    <v>#VALUE!</v>
    <v>en-GB</v>
    <v>9066947b-ad82-49f5-93ff-b3c4cbc4e36a</v>
    <v>536870912</v>
    <v>1</v>
    <v>97</v>
    <v>37</v>
    <v>Greece</v>
    <v>19</v>
    <v>20</v>
    <v>Map</v>
    <v>21</v>
    <v>22</v>
    <v>GR</v>
    <v>639</v>
    <v>640</v>
    <v>641</v>
    <v>642</v>
    <v>643</v>
    <v>644</v>
    <v>645</v>
    <v>646</v>
    <v>647</v>
    <v>EUR</v>
    <v>Greece, officially the Hellenic Republic, is a country in Southeast Europe. Located on the southern tip of the Balkan peninsula, Greece shares land borders with Albania to the northwest, North Macedonia and Bulgaria to the north, and Turkey to ...</v>
    <v>648</v>
    <v>649</v>
    <v>650</v>
    <v>651</v>
    <v>652</v>
    <v>653</v>
    <v>654</v>
    <v>655</v>
    <v>656</v>
    <v>363</v>
    <v>644</v>
    <v>659</v>
    <v>660</v>
    <v>661</v>
    <v>662</v>
    <v>318</v>
    <v>663</v>
    <v>Greece</v>
    <v>Hymn to Liberty</v>
    <v>664</v>
    <v>Ελληνική Δημοκρατία</v>
    <v>665</v>
    <v>666</v>
    <v>667</v>
    <v>32</v>
    <v>668</v>
    <v>669</v>
    <v>670</v>
    <v>671</v>
    <v>672</v>
    <v>615</v>
    <v>673</v>
    <v>686</v>
    <v>687</v>
    <v>173</v>
    <v>688</v>
    <v>689</v>
    <v>Greece</v>
    <v>690</v>
    <v>mdp/vdpid/98</v>
  </rv>
  <rv s="0">
    <v>536870912</v>
    <v>Hungary</v>
    <v>3dd659a3-ba3c-d100-7fb4-69db91e7837f</v>
    <v>en-GB</v>
    <v>Map</v>
  </rv>
  <rv s="1">
    <fb>0.58356345962664302</fb>
    <v>23</v>
  </rv>
  <rv s="1">
    <fb>93011.4</fb>
    <v>24</v>
  </rv>
  <rv s="1">
    <fb>40000</fb>
    <v>24</v>
  </rv>
  <rv s="1">
    <fb>9.6</fb>
    <v>25</v>
  </rv>
  <rv s="1">
    <fb>36</fb>
    <v>26</v>
  </rv>
  <rv s="0">
    <v>536870912</v>
    <v>Budapest</v>
    <v>cc987de1-03c9-4967-a1a2-ada14f9ee10f</v>
    <v>en-GB</v>
    <v>Map</v>
  </rv>
  <rv s="1">
    <fb>45536.805999999997</fb>
    <v>24</v>
  </rv>
  <rv s="1">
    <fb>121.64204740639001</fb>
    <v>27</v>
  </rv>
  <rv s="1">
    <fb>3.3385863538200999E-2</fb>
    <v>23</v>
  </rv>
  <rv s="1">
    <fb>3965.9582334833499</fb>
    <v>24</v>
  </rv>
  <rv s="1">
    <fb>1.54</fb>
    <v>25</v>
  </rv>
  <rv s="1">
    <fb>0.229051154054595</fb>
    <v>23</v>
  </rv>
  <rv s="1">
    <fb>69.549793691077994</fb>
    <v>28</v>
  </rv>
  <rv s="1">
    <fb>1.18</fb>
    <v>29</v>
  </rv>
  <rv s="1">
    <fb>160967157503.612</fb>
    <v>30</v>
  </rv>
  <rv s="1">
    <fb>1.0080547</fb>
    <v>23</v>
  </rv>
  <rv s="1">
    <fb>0.48500379999999998</fb>
    <v>23</v>
  </rv>
  <rv s="2">
    <v>12</v>
    <v>21</v>
    <v>99</v>
    <v>7</v>
    <v>0</v>
    <v>Image of Hungary</v>
  </rv>
  <rv s="0">
    <v>805306368</v>
    <v>Tamás Sulyok (President)</v>
    <v>4981ad79-1c7e-7496-6c46-6aa0b91e04ef</v>
    <v>en-GB</v>
    <v>Generic</v>
  </rv>
  <rv s="0">
    <v>805306368</v>
    <v>Viktor Orbán (Prime minister)</v>
    <v>b3bb0533-687c-7694-18f7-fceabd0caa60</v>
    <v>en-GB</v>
    <v>Generic</v>
  </rv>
  <rv s="0">
    <v>805306368</v>
    <v>László Kövér (Speaker)</v>
    <v>9c6cdeac-a3a5-6220-a1b1-9b9fa11b251e</v>
    <v>en-GB</v>
    <v>Generic</v>
  </rv>
  <rv s="3">
    <v>41</v>
  </rv>
  <rv s="4">
    <v>https://www.bing.com/search?q=hungary&amp;form=skydnc</v>
    <v>Learn more on Bing</v>
  </rv>
  <rv s="1">
    <fb>75.817073170731703</fb>
    <v>28</v>
  </rv>
  <rv s="1">
    <fb>32886530000</fb>
    <v>30</v>
  </rv>
  <rv s="1">
    <fb>12</fb>
    <v>28</v>
  </rv>
  <rv s="1">
    <fb>2.62</fb>
    <v>29</v>
  </rv>
  <rv s="3">
    <v>42</v>
  </rv>
  <rv s="1">
    <fb>0.29037430120000002</fb>
    <v>23</v>
  </rv>
  <rv s="1">
    <fb>3.4075000000000002</fb>
    <v>25</v>
  </rv>
  <rv s="1">
    <fb>9683505</fb>
    <v>24</v>
  </rv>
  <rv s="1">
    <fb>0.23899999999999999</fb>
    <v>23</v>
  </rv>
  <rv s="1">
    <fb>0.38500000000000001</fb>
    <v>23</v>
  </rv>
  <rv s="1">
    <fb>7.9000000000000001E-2</fb>
    <v>23</v>
  </rv>
  <rv s="1">
    <fb>0.13200000000000001</fb>
    <v>23</v>
  </rv>
  <rv s="1">
    <fb>0.17600000000000002</fb>
    <v>23</v>
  </rv>
  <rv s="1">
    <fb>0.56467998504638706</fb>
    <v>23</v>
  </rv>
  <rv s="0">
    <v>536870912</v>
    <v>Bács-Kiskun County</v>
    <v>b7a38187-7574-9ab1-60e3-10f075d0d186</v>
    <v>en-GB</v>
    <v>Map</v>
  </rv>
  <rv s="0">
    <v>536870912</v>
    <v>Baranya County</v>
    <v>c29a86bb-05fb-e0aa-70c0-c89b04a205bb</v>
    <v>en-GB</v>
    <v>Map</v>
  </rv>
  <rv s="0">
    <v>536870912</v>
    <v>Békés County</v>
    <v>848bb2e8-13c2-096d-c51d-47364012f987</v>
    <v>en-GB</v>
    <v>Map</v>
  </rv>
  <rv s="0">
    <v>536870912</v>
    <v>Borsod–Abaúj–Zemplén County</v>
    <v>e2f94cf9-e52b-dcec-0b41-93c58264a52a</v>
    <v>en-GB</v>
    <v>Map</v>
  </rv>
  <rv s="0">
    <v>536870912</v>
    <v>Fejér County</v>
    <v>c9455473-fae3-8259-0fcc-374407d47514</v>
    <v>en-GB</v>
    <v>Map</v>
  </rv>
  <rv s="0">
    <v>536870912</v>
    <v>Győr–Moson–Sopron County</v>
    <v>30c528b5-300e-148a-c926-85bd637d2587</v>
    <v>en-GB</v>
    <v>Map</v>
  </rv>
  <rv s="0">
    <v>536870912</v>
    <v>Hajdú–Bihar County</v>
    <v>b70c0013-fffd-b397-9ca3-b1e52f8af589</v>
    <v>en-GB</v>
    <v>Map</v>
  </rv>
  <rv s="0">
    <v>536870912</v>
    <v>Heves County</v>
    <v>a7ad20ca-e33c-48b6-afb2-98eb81ed9668</v>
    <v>en-GB</v>
    <v>Map</v>
  </rv>
  <rv s="0">
    <v>536870912</v>
    <v>Jász–Nagykun–Szolnok County</v>
    <v>1b96677d-3a39-e8b7-4b15-24ba76df96c7</v>
    <v>en-GB</v>
    <v>Map</v>
  </rv>
  <rv s="0">
    <v>536870912</v>
    <v>Komárom-Esztergom County</v>
    <v>ba328245-04ca-053f-f5ae-0a6c17390c1a</v>
    <v>en-GB</v>
    <v>Map</v>
  </rv>
  <rv s="0">
    <v>536870912</v>
    <v>Nógrád County</v>
    <v>ce5ebf6b-45ff-4332-80f6-12b85a86fcde</v>
    <v>en-GB</v>
    <v>Map</v>
  </rv>
  <rv s="0">
    <v>536870912</v>
    <v>Pest County</v>
    <v>284af297-159a-8cd4-a286-f4e49da94d80</v>
    <v>en-GB</v>
    <v>Map</v>
  </rv>
  <rv s="0">
    <v>536870912</v>
    <v>Somogy County</v>
    <v>25b3ce64-3ab0-ff3e-12a5-ac94a5403262</v>
    <v>en-GB</v>
    <v>Map</v>
  </rv>
  <rv s="0">
    <v>536870912</v>
    <v>Szabolcs–Szatmár–Bereg County</v>
    <v>f67c1ad1-2da0-d53a-b6ac-d1ed5dda4cfe</v>
    <v>en-GB</v>
    <v>Map</v>
  </rv>
  <rv s="0">
    <v>536870912</v>
    <v>Tolna County</v>
    <v>c8e4c3cc-af05-c5ae-b6ae-492a9374c5f0</v>
    <v>en-GB</v>
    <v>Map</v>
  </rv>
  <rv s="0">
    <v>536870912</v>
    <v>Vas County</v>
    <v>1e048783-39f2-51e9-3d34-5fe13eb88de5</v>
    <v>en-GB</v>
    <v>Map</v>
  </rv>
  <rv s="0">
    <v>536870912</v>
    <v>Veszprém County</v>
    <v>c6f1a586-70f6-b7ad-6ae3-390ab10bf610</v>
    <v>en-GB</v>
    <v>Map</v>
  </rv>
  <rv s="0">
    <v>536870912</v>
    <v>Zala County</v>
    <v>fa69d523-1961-04ce-4e98-b156ea8336f2</v>
    <v>en-GB</v>
    <v>Map</v>
  </rv>
  <rv s="3">
    <v>43</v>
  </rv>
  <rv s="1">
    <fb>0.22953377148482101</fb>
    <v>23</v>
  </rv>
  <rv s="1">
    <fb>3.3989999294281002E-2</fb>
    <v>31</v>
  </rv>
  <rv s="1">
    <fb>6999582</fb>
    <v>24</v>
  </rv>
  <rv s="6">
    <v>#VALUE!</v>
    <v>en-GB</v>
    <v>3dd659a3-ba3c-d100-7fb4-69db91e7837f</v>
    <v>536870912</v>
    <v>1</v>
    <v>102</v>
    <v>37</v>
    <v>Hungary</v>
    <v>19</v>
    <v>20</v>
    <v>Map</v>
    <v>21</v>
    <v>103</v>
    <v>HU</v>
    <v>693</v>
    <v>694</v>
    <v>695</v>
    <v>696</v>
    <v>697</v>
    <v>698</v>
    <v>699</v>
    <v>700</v>
    <v>701</v>
    <v>HUF</v>
    <v>Hungary is a landlocked country in Central Europe. Spanning much of the Carpathian Basin, it is bordered by Slovakia to the north, Ukraine to the northeast, Romania to the east and southeast, Serbia to the south, Croatia and Slovenia to the ...</v>
    <v>702</v>
    <v>703</v>
    <v>704</v>
    <v>705</v>
    <v>706</v>
    <v>707</v>
    <v>708</v>
    <v>709</v>
    <v>710</v>
    <v>363</v>
    <v>698</v>
    <v>714</v>
    <v>715</v>
    <v>716</v>
    <v>717</v>
    <v>718</v>
    <v>719</v>
    <v>Hungary</v>
    <v>Himnusz</v>
    <v>720</v>
    <v>Magyarország</v>
    <v>721</v>
    <v>722</v>
    <v>723</v>
    <v>610</v>
    <v>724</v>
    <v>725</v>
    <v>34</v>
    <v>726</v>
    <v>727</v>
    <v>728</v>
    <v>729</v>
    <v>748</v>
    <v>749</v>
    <v>49</v>
    <v>211</v>
    <v>750</v>
    <v>Hungary</v>
    <v>751</v>
    <v>mdp/vdpid/109</v>
  </rv>
  <rv s="0">
    <v>536870912</v>
    <v>Republic of Ireland</v>
    <v>77f28672-5669-4775-a58a-b62b17779010</v>
    <v>en-GB</v>
    <v>Map</v>
  </rv>
  <rv s="1">
    <fb>0.64537668747278298</fb>
    <v>23</v>
  </rv>
  <rv s="1">
    <fb>69797</fb>
    <v>24</v>
  </rv>
  <rv s="1">
    <fb>9000</fb>
    <v>24</v>
  </rv>
  <rv s="1">
    <fb>12.5</fb>
    <v>25</v>
  </rv>
  <rv s="1">
    <fb>353</fb>
    <v>26</v>
  </rv>
  <rv s="0">
    <v>536870912</v>
    <v>Dublin</v>
    <v>7e7d2832-97c8-afa4-d282-865c20a549c9</v>
    <v>en-GB</v>
    <v>Map</v>
  </rv>
  <rv s="1">
    <fb>37711.428</fb>
    <v>24</v>
  </rv>
  <rv s="1">
    <fb>106.584326346003</fb>
    <v>27</v>
  </rv>
  <rv s="1">
    <fb>9.3904448105434097E-3</fb>
    <v>23</v>
  </rv>
  <rv s="1">
    <fb>5672.0641341079599</fb>
    <v>24</v>
  </rv>
  <rv s="1">
    <fb>1.75</fb>
    <v>25</v>
  </rv>
  <rv s="1">
    <fb>0.110277255364644</fb>
    <v>23</v>
  </rv>
  <rv s="1">
    <fb>85.342819766444293</fb>
    <v>28</v>
  </rv>
  <rv s="1">
    <fb>1.37</fb>
    <v>29</v>
  </rv>
  <rv s="1">
    <fb>388698711348.15601</fb>
    <v>30</v>
  </rv>
  <rv s="1">
    <fb>1.0085278</fb>
    <v>23</v>
  </rv>
  <rv s="1">
    <fb>0.7778062</fb>
    <v>23</v>
  </rv>
  <rv s="2">
    <v>13</v>
    <v>21</v>
    <v>105</v>
    <v>7</v>
    <v>0</v>
    <v>Image of Republic of Ireland</v>
  </rv>
  <rv s="0">
    <v>805306368</v>
    <v>Michael D. Higgins (President)</v>
    <v>66da4ccd-5e5c-25af-1ee8-8bc26bc581fe</v>
    <v>en-GB</v>
    <v>Generic</v>
  </rv>
  <rv s="0">
    <v>805306368</v>
    <v>Micheál Martin (Taoiseach)</v>
    <v>d1e155ab-47ab-8ddd-669d-6583e3acba47</v>
    <v>en-GB</v>
    <v>Generic</v>
  </rv>
  <rv s="0">
    <v>805306368</v>
    <v>Donal O'Donnell (Chief justice)</v>
    <v>e19e8bb7-3a15-4389-9ca9-f25cb75bc3b7</v>
    <v>en-GB</v>
    <v>Generic</v>
  </rv>
  <rv s="3">
    <v>44</v>
  </rv>
  <rv s="4">
    <v>https://www.bing.com/search?q=republic+of+ireland&amp;form=skydnc</v>
    <v>Learn more on Bing</v>
  </rv>
  <rv s="1">
    <fb>82.256097560975604</fb>
    <v>28</v>
  </rv>
  <rv s="1">
    <fb>110154370000</fb>
    <v>30</v>
  </rv>
  <rv s="1">
    <fb>10.79</fb>
    <v>29</v>
  </rv>
  <rv s="3">
    <v>45</v>
  </rv>
  <rv s="1">
    <fb>0.15164452009999999</fb>
    <v>23</v>
  </rv>
  <rv s="1">
    <fb>3.3125</fb>
    <v>25</v>
  </rv>
  <rv s="1">
    <fb>5086988</fb>
    <v>24</v>
  </rv>
  <rv s="1">
    <fb>0.41200000000000003</fb>
    <v>23</v>
  </rv>
  <rv s="1">
    <fb>3.1E-2</fb>
    <v>23</v>
  </rv>
  <rv s="1">
    <fb>0.126</fb>
    <v>23</v>
  </rv>
  <rv s="1">
    <fb>0.16300000000000001</fb>
    <v>23</v>
  </rv>
  <rv s="1">
    <fb>0.62067001342773398</fb>
    <v>23</v>
  </rv>
  <rv s="0">
    <v>536870912</v>
    <v>County Cork</v>
    <v>bb6ad608-a731-417f-8fb4-3b29c7a06023</v>
    <v>en-GB</v>
    <v>Map</v>
  </rv>
  <rv s="0">
    <v>536870912</v>
    <v>County Kerry</v>
    <v>e281d492-542b-4c66-83a2-ec093a5cc247</v>
    <v>en-GB</v>
    <v>Map</v>
  </rv>
  <rv s="0">
    <v>536870912</v>
    <v>County Waterford</v>
    <v>a5aedce9-d905-4473-a32e-cd606469c5aa</v>
    <v>en-GB</v>
    <v>Map</v>
  </rv>
  <rv s="0">
    <v>536870912</v>
    <v>County Wexford</v>
    <v>99e6a13e-c2b2-40d9-b651-20d465421019</v>
    <v>en-GB</v>
    <v>Map</v>
  </rv>
  <rv s="0">
    <v>536870912</v>
    <v>County Galway</v>
    <v>73d9290c-2300-4ebd-98b6-0f77a242e08d</v>
    <v>en-GB</v>
    <v>Map</v>
  </rv>
  <rv s="0">
    <v>536870912</v>
    <v>County Laois</v>
    <v>c781c434-2a24-4f3d-a510-636b54663792</v>
    <v>en-GB</v>
    <v>Map</v>
  </rv>
  <rv s="0">
    <v>536870912</v>
    <v>County Kildare</v>
    <v>de3b8ce7-c7bc-4504-b970-d00c510d4ad6</v>
    <v>en-GB</v>
    <v>Map</v>
  </rv>
  <rv s="0">
    <v>536870912</v>
    <v>County Donegal</v>
    <v>b645d938-5d54-43e6-a821-1b0a55668a19</v>
    <v>en-GB</v>
    <v>Map</v>
  </rv>
  <rv s="0">
    <v>536870912</v>
    <v>County Westmeath</v>
    <v>54d058c5-8802-4485-8280-3d1537c6ff67</v>
    <v>en-GB</v>
    <v>Map</v>
  </rv>
  <rv s="0">
    <v>536870912</v>
    <v>County Leitrim</v>
    <v>5bdfc913-2ad8-446b-b3f9-e2e5bceeeafa</v>
    <v>en-GB</v>
    <v>Map</v>
  </rv>
  <rv s="0">
    <v>536870912</v>
    <v>County Mayo</v>
    <v>66ce3cb4-58f3-4497-b907-d42613782718</v>
    <v>en-GB</v>
    <v>Map</v>
  </rv>
  <rv s="0">
    <v>536870912</v>
    <v>County Roscommon</v>
    <v>b8c54237-085b-4bce-94ae-a61830948221</v>
    <v>en-GB</v>
    <v>Map</v>
  </rv>
  <rv s="0">
    <v>536870912</v>
    <v>County Clare</v>
    <v>085afbf1-6f94-4dcc-b587-444630726c9d</v>
    <v>en-GB</v>
    <v>Map</v>
  </rv>
  <rv s="0">
    <v>536870912</v>
    <v>County Tipperary</v>
    <v>9fc814a7-4b18-a287-d374-0875740a332b</v>
    <v>en-GB</v>
    <v>Map</v>
  </rv>
  <rv s="0">
    <v>536870912</v>
    <v>County Carlow</v>
    <v>344c1010-7d51-b5ad-141b-1b033e5928e0</v>
    <v>en-GB</v>
    <v>Map</v>
  </rv>
  <rv s="0">
    <v>536870912</v>
    <v>County Longford</v>
    <v>b606fd50-b140-461d-8499-0a2f15477c3f</v>
    <v>en-GB</v>
    <v>Map</v>
  </rv>
  <rv s="0">
    <v>536870912</v>
    <v>County Louth</v>
    <v>b3be5d39-0c24-438c-8cc9-4f47b53ee145</v>
    <v>en-GB</v>
    <v>Map</v>
  </rv>
  <rv s="0">
    <v>536870912</v>
    <v>County Offaly</v>
    <v>a2b6e818-7b54-4481-a69c-4b2490dcfe0c</v>
    <v>en-GB</v>
    <v>Map</v>
  </rv>
  <rv s="0">
    <v>536870912</v>
    <v>County Wicklow</v>
    <v>5cd59f89-1103-45a7-b3b9-0e04f5a8806b</v>
    <v>en-GB</v>
    <v>Map</v>
  </rv>
  <rv s="0">
    <v>536870912</v>
    <v>County Cavan</v>
    <v>e04372f9-a714-ff4d-9b13-bd083769ac5c</v>
    <v>en-GB</v>
    <v>Map</v>
  </rv>
  <rv s="0">
    <v>536870912</v>
    <v>County Monaghan</v>
    <v>fc43fd90-de92-49b3-bf37-7c577555fac7</v>
    <v>en-GB</v>
    <v>Map</v>
  </rv>
  <rv s="0">
    <v>536870912</v>
    <v>County Meath</v>
    <v>ff3f7e83-2ccd-4a6f-ac4f-9cfbc30014d6</v>
    <v>en-GB</v>
    <v>Map</v>
  </rv>
  <rv s="0">
    <v>536870912</v>
    <v>County Kilkenny</v>
    <v>1e943eb7-cca5-478d-b38d-39f3df9d3cb1</v>
    <v>en-GB</v>
    <v>Map</v>
  </rv>
  <rv s="0">
    <v>536870912</v>
    <v>County Limerick</v>
    <v>a20328c4-ef10-4fd7-bd04-5fe56806534e</v>
    <v>en-GB</v>
    <v>Map</v>
  </rv>
  <rv s="0">
    <v>536870912</v>
    <v>County Sligo</v>
    <v>f380e360-16e6-4512-b449-7900cf9b1aa7</v>
    <v>en-GB</v>
    <v>Map</v>
  </rv>
  <rv s="0">
    <v>536870912</v>
    <v>Connacht</v>
    <v>ef4b0f22-1de8-46c2-be90-c31bfbcc6a14</v>
    <v>en-GB</v>
    <v>Map</v>
  </rv>
  <rv s="3">
    <v>46</v>
  </rv>
  <rv s="1">
    <fb>0.18262353633181699</fb>
    <v>23</v>
  </rv>
  <rv s="3">
    <v>47</v>
  </rv>
  <rv s="1">
    <fb>0.26100000000000001</fb>
    <v>23</v>
  </rv>
  <rv s="1">
    <fb>4.9279999732971203E-2</fb>
    <v>31</v>
  </rv>
  <rv s="1">
    <fb>3133123</fb>
    <v>24</v>
  </rv>
  <rv s="8">
    <v>#VALUE!</v>
    <v>en-GB</v>
    <v>77f28672-5669-4775-a58a-b62b17779010</v>
    <v>536870912</v>
    <v>1</v>
    <v>108</v>
    <v>109</v>
    <v>Republic of Ireland</v>
    <v>19</v>
    <v>20</v>
    <v>Map</v>
    <v>21</v>
    <v>110</v>
    <v>754</v>
    <v>755</v>
    <v>756</v>
    <v>757</v>
    <v>758</v>
    <v>759</v>
    <v>760</v>
    <v>761</v>
    <v>762</v>
    <v>EUR</v>
    <v>Ireland, also known as the Republic of Ireland, is a country in Northwestern Europe consisting of 26 of the 32 counties of the island of Ireland, with a population of about 5.4 million. Its capital and largest city is Dublin, on the eastern side ...</v>
    <v>763</v>
    <v>764</v>
    <v>765</v>
    <v>766</v>
    <v>767</v>
    <v>768</v>
    <v>769</v>
    <v>770</v>
    <v>771</v>
    <v>597</v>
    <v>759</v>
    <v>775</v>
    <v>776</v>
    <v>777</v>
    <v>778</v>
    <v>26</v>
    <v>779</v>
    <v>Republic of Ireland</v>
    <v>Amhrán na bhFiann</v>
    <v>780</v>
    <v>Ireland</v>
    <v>781</v>
    <v>782</v>
    <v>783</v>
    <v>324</v>
    <v>668</v>
    <v>784</v>
    <v>785</v>
    <v>726</v>
    <v>786</v>
    <v>787</v>
    <v>788</v>
    <v>815</v>
    <v>816</v>
    <v>817</v>
    <v>818</v>
    <v>819</v>
    <v>Republic of Ireland</v>
    <v>820</v>
    <v>mdp/vdpid/68</v>
  </rv>
  <rv s="0">
    <v>536870912</v>
    <v>Italy</v>
    <v>09e8f885-427b-8850-947d-202e0287b9e8</v>
    <v>en-GB</v>
    <v>Map</v>
  </rv>
  <rv s="1">
    <fb>0.432345141769226</fb>
    <v>23</v>
  </rv>
  <rv s="1">
    <fb>302068</fb>
    <v>24</v>
  </rv>
  <rv s="1">
    <fb>347000</fb>
    <v>24</v>
  </rv>
  <rv s="1">
    <fb>7.3</fb>
    <v>25</v>
  </rv>
  <rv s="1">
    <fb>39</fb>
    <v>26</v>
  </rv>
  <rv s="0">
    <v>536870912</v>
    <v>Rome</v>
    <v>5ed498af-fa85-2a88-874d-212494ddb06f</v>
    <v>en-GB</v>
    <v>Map</v>
  </rv>
  <rv s="1">
    <fb>320411.45899999997</fb>
    <v>24</v>
  </rv>
  <rv s="1">
    <fb>110.623595648239</fb>
    <v>27</v>
  </rv>
  <rv s="1">
    <fb>6.1124694376529102E-3</fb>
    <v>23</v>
  </rv>
  <rv s="1">
    <fb>5002.4066798773601</fb>
    <v>24</v>
  </rv>
  <rv s="1">
    <fb>1.29</fb>
    <v>25</v>
  </rv>
  <rv s="1">
    <fb>0.31790303272888798</fb>
    <v>23</v>
  </rv>
  <rv s="1">
    <fb>79.948454735494707</fb>
    <v>28</v>
  </rv>
  <rv s="1">
    <fb>1.61</fb>
    <v>29</v>
  </rv>
  <rv s="1">
    <fb>2001244392041.5701</fb>
    <v>30</v>
  </rv>
  <rv s="1">
    <fb>1.0187936</fb>
    <v>23</v>
  </rv>
  <rv s="1">
    <fb>0.61933000000000005</fb>
    <v>23</v>
  </rv>
  <rv s="2">
    <v>14</v>
    <v>21</v>
    <v>112</v>
    <v>7</v>
    <v>0</v>
    <v>Image of Italy</v>
  </rv>
  <rv s="1">
    <fb>2.6</fb>
    <v>28</v>
  </rv>
  <rv s="0">
    <v>805306368</v>
    <v>Sergio Mattarella (President)</v>
    <v>7b09388e-8b92-1261-db16-7c6882735fe1</v>
    <v>en-GB</v>
    <v>Generic</v>
  </rv>
  <rv s="0">
    <v>805306368</v>
    <v>Giorgia Meloni (Prime minister)</v>
    <v>5c9bb82e-e08f-f5eb-9f29-f20e75e8eb8f</v>
    <v>en-GB</v>
    <v>Generic</v>
  </rv>
  <rv s="3">
    <v>48</v>
  </rv>
  <rv s="4">
    <v>https://www.bing.com/search?q=italy&amp;form=skydnc</v>
    <v>Learn more on Bing</v>
  </rv>
  <rv s="1">
    <fb>82.946341463414697</fb>
    <v>28</v>
  </rv>
  <rv s="1">
    <fb>522087790000</fb>
    <v>30</v>
  </rv>
  <rv s="1">
    <fb>2</fb>
    <v>28</v>
  </rv>
  <rv s="3">
    <v>49</v>
  </rv>
  <rv s="1">
    <fb>0.2283268819</fb>
    <v>23</v>
  </rv>
  <rv s="1">
    <fb>3.9773999999999998</fb>
    <v>25</v>
  </rv>
  <rv s="1">
    <fb>58856847</fb>
    <v>24</v>
  </rv>
  <rv s="1">
    <fb>0.26700000000000002</fb>
    <v>23</v>
  </rv>
  <rv s="1">
    <fb>0.42100000000000004</fb>
    <v>23</v>
  </rv>
  <rv s="1">
    <fb>0.06</fb>
    <v>23</v>
  </rv>
  <rv s="1">
    <fb>0.12</fb>
    <v>23</v>
  </rv>
  <rv s="1">
    <fb>0.495550003051758</fb>
    <v>23</v>
  </rv>
  <rv s="0">
    <v>536870912</v>
    <v>Abruzzo</v>
    <v>6d07734f-0734-da73-bda9-a2e9e44c1042</v>
    <v>en-GB</v>
    <v>Map</v>
  </rv>
  <rv s="0">
    <v>536870912</v>
    <v>Basilicata</v>
    <v>c286f639-68f8-3ed2-0119-87142c109b42</v>
    <v>en-GB</v>
    <v>Map</v>
  </rv>
  <rv s="0">
    <v>536870912</v>
    <v>Calabria</v>
    <v>87d05176-c03a-c209-fa72-dfafed738418</v>
    <v>en-GB</v>
    <v>Map</v>
  </rv>
  <rv s="0">
    <v>536870912</v>
    <v>Campania</v>
    <v>9933ef2b-24f2-a29d-6e4f-fe6bffe78694</v>
    <v>en-GB</v>
    <v>Map</v>
  </rv>
  <rv s="0">
    <v>536870912</v>
    <v>Emilia-Romagna</v>
    <v>129d3426-cfe5-9154-2989-f246e1aa5cec</v>
    <v>en-GB</v>
    <v>Map</v>
  </rv>
  <rv s="0">
    <v>536870912</v>
    <v>Friuli-Venezia Giulia</v>
    <v>dfe11af7-836d-40cf-b176-995500a2a2fb</v>
    <v>en-GB</v>
    <v>Map</v>
  </rv>
  <rv s="0">
    <v>536870912</v>
    <v>Lazio</v>
    <v>e5d48b4e-72f5-da43-7854-da4784df7b51</v>
    <v>en-GB</v>
    <v>Map</v>
  </rv>
  <rv s="0">
    <v>536870912</v>
    <v>Liguria</v>
    <v>bc9d0bc0-7501-9ea0-5ffc-8d29df64f153</v>
    <v>en-GB</v>
    <v>Map</v>
  </rv>
  <rv s="0">
    <v>536870912</v>
    <v>Lombardy</v>
    <v>4e4d95c0-6e91-acd2-e10c-7165bc365e22</v>
    <v>en-GB</v>
    <v>Map</v>
  </rv>
  <rv s="0">
    <v>536870912</v>
    <v>Marche</v>
    <v>262ac8bf-0bbd-ba85-aef3-2130493eaa9b</v>
    <v>en-GB</v>
    <v>Map</v>
  </rv>
  <rv s="0">
    <v>536870912</v>
    <v>Molise</v>
    <v>048932e0-ef04-999e-a84f-326f5eaf1b11</v>
    <v>en-GB</v>
    <v>Map</v>
  </rv>
  <rv s="0">
    <v>536870912</v>
    <v>Piedmont</v>
    <v>1a1b261b-a6b1-8503-5262-e2f707fe58ce</v>
    <v>en-GB</v>
    <v>Map</v>
  </rv>
  <rv s="0">
    <v>536870912</v>
    <v>Apulia</v>
    <v>162619f7-7efb-76cc-0544-2da0306bd7c3</v>
    <v>en-GB</v>
    <v>Map</v>
  </rv>
  <rv s="0">
    <v>536870912</v>
    <v>Sardinia</v>
    <v>2ac543b8-3c5f-c1c2-9c26-7153eb61c3d0</v>
    <v>en-GB</v>
    <v>Map</v>
  </rv>
  <rv s="0">
    <v>536870912</v>
    <v>Sicily</v>
    <v>610fbc95-e594-a116-6d30-36286446a003</v>
    <v>en-GB</v>
    <v>Map</v>
  </rv>
  <rv s="0">
    <v>536870912</v>
    <v>Tuscany</v>
    <v>a8854f08-da35-486d-5bd1-760f4eeb3da0</v>
    <v>en-GB</v>
    <v>Map</v>
  </rv>
  <rv s="0">
    <v>536870912</v>
    <v>Trentino-Alto Adige/Südtirol</v>
    <v>b537e28d-6f0c-d8cf-1384-534def0737dd</v>
    <v>en-GB</v>
    <v>Map</v>
  </rv>
  <rv s="0">
    <v>536870912</v>
    <v>Umbria</v>
    <v>a75c12d3-c6a9-ea7c-e844-577d1cfe72dd</v>
    <v>en-GB</v>
    <v>Map</v>
  </rv>
  <rv s="0">
    <v>536870912</v>
    <v>Aosta Valley</v>
    <v>d9b216c7-5de6-eaf4-2383-5f7fc3075fdb</v>
    <v>en-GB</v>
    <v>Map</v>
  </rv>
  <rv s="0">
    <v>536870912</v>
    <v>Veneto</v>
    <v>6809e680-9adc-134d-ebe9-70b79f5adb5f</v>
    <v>en-GB</v>
    <v>Map</v>
  </rv>
  <rv s="3">
    <v>50</v>
  </rv>
  <rv s="1">
    <fb>0.24250464933068097</fb>
    <v>23</v>
  </rv>
  <rv s="1">
    <fb>0.59099999999999997</fb>
    <v>23</v>
  </rv>
  <rv s="1">
    <fb>9.8870000839233405E-2</fb>
    <v>31</v>
  </rv>
  <rv s="1">
    <fb>42651966</fb>
    <v>24</v>
  </rv>
  <rv s="5">
    <v>#VALUE!</v>
    <v>en-GB</v>
    <v>09e8f885-427b-8850-947d-202e0287b9e8</v>
    <v>536870912</v>
    <v>1</v>
    <v>115</v>
    <v>17</v>
    <v>Italy</v>
    <v>19</v>
    <v>20</v>
    <v>Map</v>
    <v>21</v>
    <v>116</v>
    <v>IT</v>
    <v>823</v>
    <v>824</v>
    <v>825</v>
    <v>826</v>
    <v>827</v>
    <v>828</v>
    <v>829</v>
    <v>830</v>
    <v>831</v>
    <v>EUR</v>
    <v>Italy, officially the Italian Republic, is a country in Southern and Western Europe. It consists of a peninsula that extends into the Mediterranean Sea, with the Alps on its northern land border, as well as nearly 800 islands, notably Sicily and ...</v>
    <v>832</v>
    <v>833</v>
    <v>834</v>
    <v>835</v>
    <v>836</v>
    <v>837</v>
    <v>838</v>
    <v>839</v>
    <v>840</v>
    <v>841</v>
    <v>828</v>
    <v>844</v>
    <v>845</v>
    <v>846</v>
    <v>847</v>
    <v>848</v>
    <v>Italy</v>
    <v>Il Canto degli Italiani</v>
    <v>849</v>
    <v>Repubblica Italiana</v>
    <v>850</v>
    <v>851</v>
    <v>852</v>
    <v>32</v>
    <v>853</v>
    <v>854</v>
    <v>138</v>
    <v>855</v>
    <v>856</v>
    <v>547</v>
    <v>857</v>
    <v>878</v>
    <v>879</v>
    <v>633</v>
    <v>880</v>
    <v>881</v>
    <v>Italy</v>
    <v>882</v>
    <v>mdp/vdpid/118</v>
  </rv>
  <rv s="0">
    <v>536870912</v>
    <v>Latvia</v>
    <v>76511c15-b60b-948f-e9c7-f9bd9d9c4ece</v>
    <v>en-GB</v>
    <v>Map</v>
  </rv>
  <rv s="1">
    <fb>0.31055001608234201</fb>
    <v>23</v>
  </rv>
  <rv s="1">
    <fb>64593.760000000002</fb>
    <v>24</v>
  </rv>
  <rv s="1">
    <fb>10</fb>
    <v>25</v>
  </rv>
  <rv s="1">
    <fb>371</fb>
    <v>26</v>
  </rv>
  <rv s="0">
    <v>536870912</v>
    <v>Riga</v>
    <v>28ba38b3-e530-65db-5053-2ad0f32507de</v>
    <v>en-GB</v>
    <v>Map</v>
  </rv>
  <rv s="1">
    <fb>7003.97</fb>
    <v>24</v>
  </rv>
  <rv s="1">
    <fb>116.85698464327299</fb>
    <v>27</v>
  </rv>
  <rv s="1">
    <fb>2.8114092007562198E-2</fb>
    <v>23</v>
  </rv>
  <rv s="1">
    <fb>3507.4045206547198</fb>
    <v>24</v>
  </rv>
  <rv s="1">
    <fb>1.6</fb>
    <v>25</v>
  </rv>
  <rv s="1">
    <fb>0.53978769738561394</fb>
    <v>23</v>
  </rv>
  <rv s="1">
    <fb>56.717427573372497</fb>
    <v>28</v>
  </rv>
  <rv s="1">
    <fb>1.1599999999999999</fb>
    <v>29</v>
  </rv>
  <rv s="1">
    <fb>34117202555.066601</fb>
    <v>30</v>
  </rv>
  <rv s="1">
    <fb>0.99367839999999996</fb>
    <v>23</v>
  </rv>
  <rv s="1">
    <fb>0.88057429999999992</fb>
    <v>23</v>
  </rv>
  <rv s="2">
    <v>15</v>
    <v>21</v>
    <v>118</v>
    <v>7</v>
    <v>0</v>
    <v>Image of Latvia</v>
  </rv>
  <rv s="1">
    <fb>3.3</fb>
    <v>28</v>
  </rv>
  <rv s="0">
    <v>805306368</v>
    <v>Edgars Rinkēvičs (President)</v>
    <v>ebfa1c68-a065-5fec-f8e2-6cecc7007ba2</v>
    <v>en-GB</v>
    <v>Generic</v>
  </rv>
  <rv s="0">
    <v>805306368</v>
    <v>Evika Siliņa (Prime minister)</v>
    <v>789c6cbb-7ecc-bc03-79ae-fba6accaf7be</v>
    <v>en-GB</v>
    <v>Generic</v>
  </rv>
  <rv s="3">
    <v>51</v>
  </rv>
  <rv s="4">
    <v>https://www.bing.com/search?q=latvia&amp;form=skydnc</v>
    <v>Learn more on Bing</v>
  </rv>
  <rv s="1">
    <fb>74.678048780487799</fb>
    <v>28</v>
  </rv>
  <rv s="1">
    <fb>19</fb>
    <v>28</v>
  </rv>
  <rv s="1">
    <fb>2.8</fb>
    <v>29</v>
  </rv>
  <rv s="3">
    <v>52</v>
  </rv>
  <rv s="1">
    <fb>0.41623710610000003</fb>
    <v>23</v>
  </rv>
  <rv s="1">
    <fb>3.1905000000000001</fb>
    <v>25</v>
  </rv>
  <rv s="1">
    <fb>1883379</fb>
    <v>24</v>
  </rv>
  <rv s="1">
    <fb>0.26899999999999996</fb>
    <v>23</v>
  </rv>
  <rv s="1">
    <fb>0.42399999999999999</fb>
    <v>23</v>
  </rv>
  <rv s="1">
    <fb>2.3E-2</fb>
    <v>23</v>
  </rv>
  <rv s="1">
    <fb>6.7000000000000004E-2</fb>
    <v>23</v>
  </rv>
  <rv s="1">
    <fb>0.11699999999999999</fb>
    <v>23</v>
  </rv>
  <rv s="1">
    <fb>0.16399999999999998</fb>
    <v>23</v>
  </rv>
  <rv s="1">
    <fb>0.61410999298095703</fb>
    <v>23</v>
  </rv>
  <rv s="0">
    <v>536870912</v>
    <v>Daugavpils</v>
    <v>4e5a5f86-90d5-62bf-5706-7846070ac222</v>
    <v>en-GB</v>
    <v>Map</v>
  </rv>
  <rv s="0">
    <v>536870912</v>
    <v>Jēkabpils</v>
    <v>62882a74-fadf-da76-905b-75acf15a12e7</v>
    <v>en-GB</v>
    <v>Map</v>
  </rv>
  <rv s="0">
    <v>536870912</v>
    <v>Jūrmala</v>
    <v>b53197a1-c6da-44d4-6c8b-b9fc5b3319d2</v>
    <v>en-GB</v>
    <v>Map</v>
  </rv>
  <rv s="0">
    <v>536870912</v>
    <v>Liepāja</v>
    <v>dfd39be7-dd1e-dd81-ac22-7e76fd127d61</v>
    <v>en-GB</v>
    <v>Map</v>
  </rv>
  <rv s="0">
    <v>536870912</v>
    <v>Rēzekne</v>
    <v>8d930e7b-793d-f10f-fab9-eb4f8dc90d0a</v>
    <v>en-GB</v>
    <v>Map</v>
  </rv>
  <rv s="0">
    <v>536870912</v>
    <v>Valmiera</v>
    <v>3aab869a-d293-3264-01d9-f4734906ae56</v>
    <v>en-GB</v>
    <v>Map</v>
  </rv>
  <rv s="0">
    <v>536870912</v>
    <v>Aglona Municipality</v>
    <v>4215b6b4-7c37-19c0-e2d9-3fa604feae4c</v>
    <v>en-GB</v>
    <v>Map</v>
  </rv>
  <rv s="0">
    <v>536870912</v>
    <v>Ventspils</v>
    <v>0528f2b2-5eb9-8bbc-6bbd-5de31f2222b6</v>
    <v>en-GB</v>
    <v>Map</v>
  </rv>
  <rv s="0">
    <v>536870912</v>
    <v>Aizpute Municipality</v>
    <v>16529e6c-f2ac-2885-1ef4-7a356784edc5</v>
    <v>en-GB</v>
    <v>Map</v>
  </rv>
  <rv s="0">
    <v>536870912</v>
    <v>Aknīste Municipality</v>
    <v>741c24a1-bdc0-94e1-4dcf-6e0d1b5d7133</v>
    <v>en-GB</v>
    <v>Map</v>
  </rv>
  <rv s="0">
    <v>536870912</v>
    <v>Aloja Municipality</v>
    <v>87d24c3f-2d38-4808-9a8a-d3d131dc4a43</v>
    <v>en-GB</v>
    <v>Map</v>
  </rv>
  <rv s="0">
    <v>536870912</v>
    <v>Alsunga Municipality</v>
    <v>8a409f4c-c2c1-c335-8b60-38bf28a34bce</v>
    <v>en-GB</v>
    <v>Map</v>
  </rv>
  <rv s="0">
    <v>536870912</v>
    <v>Alūksne Municipality</v>
    <v>f3457abd-4feb-a1cf-785e-f40f0829f1ba</v>
    <v>en-GB</v>
    <v>Map</v>
  </rv>
  <rv s="0">
    <v>536870912</v>
    <v>Amata Municipality</v>
    <v>fdd456f5-778d-448e-b507-66bbe9a04833</v>
    <v>en-GB</v>
    <v>Map</v>
  </rv>
  <rv s="0">
    <v>536870912</v>
    <v>Ape Municipality</v>
    <v>ea6e964f-6000-3fed-256e-1e9932fd0e1a</v>
    <v>en-GB</v>
    <v>Map</v>
  </rv>
  <rv s="0">
    <v>536870912</v>
    <v>Auce Municipality</v>
    <v>cd68a410-3b71-8eae-1b5c-0185dfe4124f</v>
    <v>en-GB</v>
    <v>Map</v>
  </rv>
  <rv s="0">
    <v>536870912</v>
    <v>Babīte Municipality</v>
    <v>7f15b32f-3c71-2350-05c0-dd49106a9f2a</v>
    <v>en-GB</v>
    <v>Map</v>
  </rv>
  <rv s="0">
    <v>536870912</v>
    <v>Baldone Municipality</v>
    <v>f433962a-8933-b39b-6eab-48b738af80ea</v>
    <v>en-GB</v>
    <v>Map</v>
  </rv>
  <rv s="0">
    <v>536870912</v>
    <v>Baltinava Municipality</v>
    <v>d5f3faf5-cbdf-e5f6-756c-06b9a409cdd1</v>
    <v>en-GB</v>
    <v>Map</v>
  </rv>
  <rv s="0">
    <v>536870912</v>
    <v>Beverīna Municipality</v>
    <v>86e998e5-8e6b-463e-d7f3-93d8182bfb8e</v>
    <v>en-GB</v>
    <v>Map</v>
  </rv>
  <rv s="0">
    <v>536870912</v>
    <v>Brocēni Municipality</v>
    <v>2722733f-5fa2-6550-ece2-e9dfd4421c4a</v>
    <v>en-GB</v>
    <v>Map</v>
  </rv>
  <rv s="0">
    <v>536870912</v>
    <v>Burtnieki Municipality</v>
    <v>4ce21d19-14a8-2971-d38c-d0b8a0e85020</v>
    <v>en-GB</v>
    <v>Map</v>
  </rv>
  <rv s="0">
    <v>536870912</v>
    <v>Carnikava Municipality</v>
    <v>6c67e43f-7ce8-4b95-ab5f-825f1cc08e6b</v>
    <v>en-GB</v>
    <v>Map</v>
  </rv>
  <rv s="0">
    <v>536870912</v>
    <v>Cesvaine Municipality</v>
    <v>ec1951c4-ae79-4386-a326-29c30ed9979a</v>
    <v>en-GB</v>
    <v>Map</v>
  </rv>
  <rv s="0">
    <v>536870912</v>
    <v>Cibla Municipality</v>
    <v>865e4fe5-7132-4039-b413-c507f2b982e7</v>
    <v>en-GB</v>
    <v>Map</v>
  </rv>
  <rv s="0">
    <v>536870912</v>
    <v>Dagda Municipality</v>
    <v>73f875ab-3251-35c8-32c4-3c400e60b6d6</v>
    <v>en-GB</v>
    <v>Map</v>
  </rv>
  <rv s="0">
    <v>536870912</v>
    <v>Daugavpils Municipality</v>
    <v>773963e6-64d9-b85b-5eac-302bf2a3ec81</v>
    <v>en-GB</v>
    <v>Map</v>
  </rv>
  <rv s="0">
    <v>536870912</v>
    <v>Dundaga Municipality</v>
    <v>e7427ccb-691c-905d-ed13-ad1d3870553f</v>
    <v>en-GB</v>
    <v>Map</v>
  </rv>
  <rv s="0">
    <v>536870912</v>
    <v>Durbe Municipality</v>
    <v>8f5a661d-9297-4b3b-9bcd-90bf0cdd31c2</v>
    <v>en-GB</v>
    <v>Map</v>
  </rv>
  <rv s="0">
    <v>536870912</v>
    <v>Engure Municipality</v>
    <v>aeed18e1-fac1-4d4b-b87f-7db6cac987e6</v>
    <v>en-GB</v>
    <v>Map</v>
  </rv>
  <rv s="0">
    <v>536870912</v>
    <v>Ērgļi Municipality</v>
    <v>bacc2eec-b43e-40fa-e69d-d2b14a4095b2</v>
    <v>en-GB</v>
    <v>Map</v>
  </rv>
  <rv s="0">
    <v>536870912</v>
    <v>Grobiņa Municipality</v>
    <v>4b1f9b19-2dff-d177-d69b-3d96892ed82c</v>
    <v>en-GB</v>
    <v>Map</v>
  </rv>
  <rv s="0">
    <v>536870912</v>
    <v>Gulbene Municipality</v>
    <v>84bcd265-d604-17c7-fef6-d42c1d4d7cbb</v>
    <v>en-GB</v>
    <v>Map</v>
  </rv>
  <rv s="0">
    <v>536870912</v>
    <v>Iecava Municipality</v>
    <v>2d17de83-356a-8e88-3bab-1da17af6e01d</v>
    <v>en-GB</v>
    <v>Map</v>
  </rv>
  <rv s="0">
    <v>536870912</v>
    <v>Ikšķile Municipality</v>
    <v>11f36a9d-1090-4972-1950-2eec64cf368b</v>
    <v>en-GB</v>
    <v>Map</v>
  </rv>
  <rv s="0">
    <v>536870912</v>
    <v>Inčukalns Municipality</v>
    <v>0beb8468-a9b3-b0a6-7cce-3ba8237b7da6</v>
    <v>en-GB</v>
    <v>Map</v>
  </rv>
  <rv s="0">
    <v>536870912</v>
    <v>Ilūkste Municipality</v>
    <v>66edeeca-90a4-e69f-036f-a3e0107ae452</v>
    <v>en-GB</v>
    <v>Map</v>
  </rv>
  <rv s="0">
    <v>536870912</v>
    <v>Jaunjelgava Municipality</v>
    <v>fba5a4ed-93a0-4be1-b3ce-8d13172f1500</v>
    <v>en-GB</v>
    <v>Map</v>
  </rv>
  <rv s="0">
    <v>536870912</v>
    <v>Jaunpiebalga Municipality</v>
    <v>98502c52-4765-4ef2-9ff6-77ed8a9fa5b7</v>
    <v>en-GB</v>
    <v>Map</v>
  </rv>
  <rv s="0">
    <v>536870912</v>
    <v>Jaunpils Municipality</v>
    <v>b55305fd-4269-056a-5170-90d1fe3baacb</v>
    <v>en-GB</v>
    <v>Map</v>
  </rv>
  <rv s="0">
    <v>536870912</v>
    <v>Kandava Municipality</v>
    <v>99c4db77-8ad4-4c65-9c91-573f3cc30454</v>
    <v>en-GB</v>
    <v>Map</v>
  </rv>
  <rv s="0">
    <v>536870912</v>
    <v>Kārsava Municipality</v>
    <v>ded6a3cc-a2dc-cb24-4ae2-f9e58be59863</v>
    <v>en-GB</v>
    <v>Map</v>
  </rv>
  <rv s="0">
    <v>536870912</v>
    <v>Koknese Municipality</v>
    <v>9734311c-f332-4e1b-80b8-7fe322d499bd</v>
    <v>en-GB</v>
    <v>Map</v>
  </rv>
  <rv s="0">
    <v>536870912</v>
    <v>Krimulda Municipality</v>
    <v>7bf8b4c8-6ac5-4e82-ab7c-f2e56c0ffb62</v>
    <v>en-GB</v>
    <v>Map</v>
  </rv>
  <rv s="0">
    <v>536870912</v>
    <v>Krustpils Municipality</v>
    <v>71f50272-f39a-311c-bd67-bc4631c6ead3</v>
    <v>en-GB</v>
    <v>Map</v>
  </rv>
  <rv s="0">
    <v>536870912</v>
    <v>Ķegums Municipality</v>
    <v>824bd57c-a023-2e58-f5ea-3310deb8260f</v>
    <v>en-GB</v>
    <v>Map</v>
  </rv>
  <rv s="0">
    <v>536870912</v>
    <v>Lielvārde Municipality</v>
    <v>8bdeb832-8fbc-a8a5-bc39-a455b4f9f051</v>
    <v>en-GB</v>
    <v>Map</v>
  </rv>
  <rv s="0">
    <v>536870912</v>
    <v>Līgatne Municipality</v>
    <v>c5f79def-4599-5f6b-6d38-4ac396d6fe90</v>
    <v>en-GB</v>
    <v>Map</v>
  </rv>
  <rv s="0">
    <v>536870912</v>
    <v>Līvāni Municipality</v>
    <v>b212a4e1-83e7-4094-9a29-5ec611033e55</v>
    <v>en-GB</v>
    <v>Map</v>
  </rv>
  <rv s="0">
    <v>536870912</v>
    <v>Lubāna Municipality</v>
    <v>caf94297-fa50-a99c-95a2-d0bf48b83e64</v>
    <v>en-GB</v>
    <v>Map</v>
  </rv>
  <rv s="0">
    <v>536870912</v>
    <v>Mālpils Parish</v>
    <v>26c2b099-96e3-34fa-922c-d087ed484629</v>
    <v>en-GB</v>
    <v>Map</v>
  </rv>
  <rv s="0">
    <v>536870912</v>
    <v>Mārupe Parish</v>
    <v>b77c49e7-961d-fe7b-2521-383816eff92f</v>
    <v>en-GB</v>
    <v>Map</v>
  </rv>
  <rv s="0">
    <v>536870912</v>
    <v>Mazsalaca Municipality</v>
    <v>fe882855-cbe8-ffc8-b961-060ef13e8204</v>
    <v>en-GB</v>
    <v>Map</v>
  </rv>
  <rv s="0">
    <v>536870912</v>
    <v>Naukšēni Municipality</v>
    <v>d0450d7e-707d-9040-3b05-292579d092c4</v>
    <v>en-GB</v>
    <v>Map</v>
  </rv>
  <rv s="0">
    <v>536870912</v>
    <v>Nereta Municipality</v>
    <v>55a7dc26-4c2d-48e2-94bc-22db851f15b9</v>
    <v>en-GB</v>
    <v>Map</v>
  </rv>
  <rv s="0">
    <v>536870912</v>
    <v>Nīca Municipality</v>
    <v>fb8a3e1b-fe69-6fae-42bd-0679aa16e1a9</v>
    <v>en-GB</v>
    <v>Map</v>
  </rv>
  <rv s="0">
    <v>536870912</v>
    <v>Olaine Municipality</v>
    <v>f59d02c5-1ef0-44ab-b209-23b73010c646</v>
    <v>en-GB</v>
    <v>Map</v>
  </rv>
  <rv s="0">
    <v>536870912</v>
    <v>Ozolnieki Municipality</v>
    <v>72766bce-4d81-1778-097e-317d1d983123</v>
    <v>en-GB</v>
    <v>Map</v>
  </rv>
  <rv s="0">
    <v>536870912</v>
    <v>Pārgauja Municipality</v>
    <v>f292c99e-6314-d515-6f03-128d1ba465c0</v>
    <v>en-GB</v>
    <v>Map</v>
  </rv>
  <rv s="0">
    <v>536870912</v>
    <v>Pāvilosta Municipality</v>
    <v>3b324166-e091-6850-154f-c36abebe360a</v>
    <v>en-GB</v>
    <v>Map</v>
  </rv>
  <rv s="0">
    <v>536870912</v>
    <v>Pļaviņas Municipality</v>
    <v>6fcba523-b97f-29a3-5df9-edaf4322b61b</v>
    <v>en-GB</v>
    <v>Map</v>
  </rv>
  <rv s="0">
    <v>536870912</v>
    <v>Priekule Municipality</v>
    <v>e121d743-f0dd-464d-b422-8db726d0e033</v>
    <v>en-GB</v>
    <v>Map</v>
  </rv>
  <rv s="0">
    <v>536870912</v>
    <v>Priekuļi Municipality</v>
    <v>486a7ea0-45d8-3e73-f4a6-3d06d6c08fa6</v>
    <v>en-GB</v>
    <v>Map</v>
  </rv>
  <rv s="0">
    <v>536870912</v>
    <v>Rauna Municipality</v>
    <v>4c3c3491-90e5-4031-af60-7fa60f0850b2</v>
    <v>en-GB</v>
    <v>Map</v>
  </rv>
  <rv s="0">
    <v>536870912</v>
    <v>Riebiņi Municipality</v>
    <v>e6cac5f7-6025-df5b-b4eb-bd216dc4678b</v>
    <v>en-GB</v>
    <v>Map</v>
  </rv>
  <rv s="0">
    <v>536870912</v>
    <v>Roja Municipality</v>
    <v>b386fd30-eb29-d691-e930-ea6d0cae3d24</v>
    <v>en-GB</v>
    <v>Map</v>
  </rv>
  <rv s="0">
    <v>536870912</v>
    <v>Rucava Municipality</v>
    <v>ec2cd100-fdce-415c-ac3f-a219102ec293</v>
    <v>en-GB</v>
    <v>Map</v>
  </rv>
  <rv s="0">
    <v>536870912</v>
    <v>Rugāji Municipality</v>
    <v>f49888ec-5ddf-eb38-fdd3-8573337f7fc1</v>
    <v>en-GB</v>
    <v>Map</v>
  </rv>
  <rv s="0">
    <v>536870912</v>
    <v>Rundāle Municipality</v>
    <v>533a2de1-3779-b13a-aa56-ed3b83fd53d0</v>
    <v>en-GB</v>
    <v>Map</v>
  </rv>
  <rv s="0">
    <v>536870912</v>
    <v>Rūjiena Municipality</v>
    <v>fed40cd7-e234-657a-a11b-8dea201dd6d0</v>
    <v>en-GB</v>
    <v>Map</v>
  </rv>
  <rv s="0">
    <v>536870912</v>
    <v>Salacgrīva Municipality</v>
    <v>80ef951c-2550-24ca-cf7b-4342861886eb</v>
    <v>en-GB</v>
    <v>Map</v>
  </rv>
  <rv s="0">
    <v>536870912</v>
    <v>Sala Municipality, Latvia</v>
    <v>909d33ec-ef4f-477e-927e-523005b6764d</v>
    <v>en-GB</v>
    <v>Map</v>
  </rv>
  <rv s="0">
    <v>536870912</v>
    <v>Salaspils Municipality</v>
    <v>7c112789-52a0-4b20-8051-57f2f93d8016</v>
    <v>en-GB</v>
    <v>Map</v>
  </rv>
  <rv s="0">
    <v>536870912</v>
    <v>Sēja Municipality</v>
    <v>f2195bdb-7143-22dc-e1a1-d541086dec56</v>
    <v>en-GB</v>
    <v>Map</v>
  </rv>
  <rv s="0">
    <v>536870912</v>
    <v>Skrīveri Municipality</v>
    <v>b4cc21f1-1127-917f-eb85-fba26428df3b</v>
    <v>en-GB</v>
    <v>Map</v>
  </rv>
  <rv s="0">
    <v>536870912</v>
    <v>Skrunda Municipality</v>
    <v>cc4d65f9-aa12-fccc-cc2d-a9b8bebee8e1</v>
    <v>en-GB</v>
    <v>Map</v>
  </rv>
  <rv s="0">
    <v>536870912</v>
    <v>Stopiņi Municipality</v>
    <v>03e7834e-9845-4cf8-e9b8-9a69430b2927</v>
    <v>en-GB</v>
    <v>Map</v>
  </rv>
  <rv s="0">
    <v>536870912</v>
    <v>Strenči Municipality</v>
    <v>7bcd1518-5656-200c-5f7c-9c5f8850b0b8</v>
    <v>en-GB</v>
    <v>Map</v>
  </rv>
  <rv s="0">
    <v>536870912</v>
    <v>Tērvete Municipality</v>
    <v>47f44eb5-a7df-d6d2-920d-c0fc7a809856</v>
    <v>en-GB</v>
    <v>Map</v>
  </rv>
  <rv s="0">
    <v>536870912</v>
    <v>Vaiņode Municipality</v>
    <v>b81e63b2-dc93-3ca5-4472-c5e86ffbfdd7</v>
    <v>en-GB</v>
    <v>Map</v>
  </rv>
  <rv s="0">
    <v>536870912</v>
    <v>Valka Municipality</v>
    <v>cde06364-3fe3-412c-9832-cb0d2b4f51b4</v>
    <v>en-GB</v>
    <v>Map</v>
  </rv>
  <rv s="0">
    <v>536870912</v>
    <v>Kocēni Municipality</v>
    <v>5602f1dd-149e-fa4d-2373-4ba50b2323d2</v>
    <v>en-GB</v>
    <v>Map</v>
  </rv>
  <rv s="0">
    <v>536870912</v>
    <v>Varakļāni Municipality</v>
    <v>2f940a92-b8ee-5598-68d6-854e2360cd32</v>
    <v>en-GB</v>
    <v>Map</v>
  </rv>
  <rv s="0">
    <v>536870912</v>
    <v>Vārkava Municipality</v>
    <v>086ee51e-5241-dafe-9f61-f294c3936596</v>
    <v>en-GB</v>
    <v>Map</v>
  </rv>
  <rv s="0">
    <v>536870912</v>
    <v>Vecpiebalga Municipality</v>
    <v>b393d6b6-3ae0-4047-8447-ed5ee0bbf1cc</v>
    <v>en-GB</v>
    <v>Map</v>
  </rv>
  <rv s="0">
    <v>536870912</v>
    <v>Vecumnieki Municipality</v>
    <v>c5ee0fc4-8577-4300-86dd-3b2e0d29ae85</v>
    <v>en-GB</v>
    <v>Map</v>
  </rv>
  <rv s="0">
    <v>536870912</v>
    <v>Ventspils Municipality</v>
    <v>e6848574-695c-f74c-82b2-a32baa4c7f8e</v>
    <v>en-GB</v>
    <v>Map</v>
  </rv>
  <rv s="0">
    <v>536870912</v>
    <v>Viesīte Municipality</v>
    <v>24099be6-7cfa-2469-d56d-4a6271ad2ea5</v>
    <v>en-GB</v>
    <v>Map</v>
  </rv>
  <rv s="0">
    <v>536870912</v>
    <v>Viļaka Municipality</v>
    <v>cc2369ad-7dc3-f03b-ecdf-0128b0c81f89</v>
    <v>en-GB</v>
    <v>Map</v>
  </rv>
  <rv s="0">
    <v>536870912</v>
    <v>Viļāni Municipality</v>
    <v>7ebeb0a9-e7e5-1c6a-1059-744d83e064be</v>
    <v>en-GB</v>
    <v>Map</v>
  </rv>
  <rv s="0">
    <v>536870912</v>
    <v>Zilupe Municipality</v>
    <v>25491da1-9a80-aeed-c83c-52243cd65fe0</v>
    <v>en-GB</v>
    <v>Map</v>
  </rv>
  <rv s="0">
    <v>536870912</v>
    <v>Mērsrags Municipality</v>
    <v>4aa810e0-3d30-b751-bf45-427e236e34a6</v>
    <v>en-GB</v>
    <v>Map</v>
  </rv>
  <rv s="0">
    <v>536870912</v>
    <v>Jelgava</v>
    <v>b04f0327-437a-1fc1-17dc-740d1d38dba9</v>
    <v>en-GB</v>
    <v>Map</v>
  </rv>
  <rv s="3">
    <v>53</v>
  </rv>
  <rv s="1">
    <fb>0.22888486346394601</fb>
    <v>23</v>
  </rv>
  <rv s="3">
    <v>54</v>
  </rv>
  <rv s="1">
    <fb>6.5199999809265108E-2</fb>
    <v>31</v>
  </rv>
  <rv s="1">
    <fb>1304943</fb>
    <v>24</v>
  </rv>
  <rv s="7">
    <v>#VALUE!</v>
    <v>en-GB</v>
    <v>76511c15-b60b-948f-e9c7-f9bd9d9c4ece</v>
    <v>536870912</v>
    <v>1</v>
    <v>121</v>
    <v>74</v>
    <v>Latvia</v>
    <v>19</v>
    <v>20</v>
    <v>Map</v>
    <v>21</v>
    <v>122</v>
    <v>LV</v>
    <v>885</v>
    <v>886</v>
    <v>395</v>
    <v>887</v>
    <v>888</v>
    <v>889</v>
    <v>890</v>
    <v>891</v>
    <v>892</v>
    <v>EUR</v>
    <v>Latvia, officially the Republic of Latvia, is a country in the Baltic region of Northern Europe. It is one of the three Baltic states, along with Estonia to the north and Lithuania to the south. It borders Russia to the east and Belarus to the ...</v>
    <v>893</v>
    <v>894</v>
    <v>895</v>
    <v>896</v>
    <v>897</v>
    <v>898</v>
    <v>899</v>
    <v>900</v>
    <v>901</v>
    <v>902</v>
    <v>889</v>
    <v>905</v>
    <v>906</v>
    <v>907</v>
    <v>908</v>
    <v>909</v>
    <v>Latvia</v>
    <v>Dievs, svētī Latviju!</v>
    <v>910</v>
    <v>Latvijas Republika</v>
    <v>911</v>
    <v>912</v>
    <v>913</v>
    <v>610</v>
    <v>914</v>
    <v>915</v>
    <v>916</v>
    <v>917</v>
    <v>918</v>
    <v>919</v>
    <v>920</v>
    <v>1014</v>
    <v>1015</v>
    <v>1016</v>
    <v>375</v>
    <v>1017</v>
    <v>Latvia</v>
    <v>1018</v>
    <v>mdp/vdpid/140</v>
  </rv>
  <rv s="0">
    <v>536870912</v>
    <v>Lithuania</v>
    <v>51ff0e88-f474-0092-fafc-133eb18df4be</v>
    <v>en-GB</v>
    <v>Map</v>
  </rv>
  <rv s="1">
    <fb>0.47155260212694899</fb>
    <v>23</v>
  </rv>
  <rv s="1">
    <fb>65300</fb>
    <v>24</v>
  </rv>
  <rv s="1">
    <fb>34000</fb>
    <v>24</v>
  </rv>
  <rv s="1">
    <fb>370</fb>
    <v>26</v>
  </rv>
  <rv s="0">
    <v>536870912</v>
    <v>Vilnius</v>
    <v>636c6569-44ee-4651-a95f-fdc38f21ed76</v>
    <v>en-GB</v>
    <v>Map</v>
  </rv>
  <rv s="1">
    <fb>12962.844999999999</fb>
    <v>24</v>
  </rv>
  <rv s="1">
    <fb>118.382098321258</fb>
    <v>27</v>
  </rv>
  <rv s="1">
    <fb>2.33450937988024E-2</fb>
    <v>23</v>
  </rv>
  <rv s="1">
    <fb>3821.1451704373999</fb>
    <v>24</v>
  </rv>
  <rv s="1">
    <fb>1.63</fb>
    <v>25</v>
  </rv>
  <rv s="1">
    <fb>0.34832858656605403</fb>
    <v>23</v>
  </rv>
  <rv s="1">
    <fb>67.9937494705635</fb>
    <v>28</v>
  </rv>
  <rv s="1">
    <fb>54219315600.085403</fb>
    <v>30</v>
  </rv>
  <rv s="1">
    <fb>1.0387475000000002</fb>
    <v>23</v>
  </rv>
  <rv s="1">
    <fb>0.7241746</fb>
    <v>23</v>
  </rv>
  <rv s="2">
    <v>16</v>
    <v>21</v>
    <v>124</v>
    <v>7</v>
    <v>0</v>
    <v>Image of Lithuania</v>
  </rv>
  <rv s="0">
    <v>805306368</v>
    <v>Gitanas Nausėda (President)</v>
    <v>31a3df48-58cb-7e55-9149-1a72475eff13</v>
    <v>en-GB</v>
    <v>Generic</v>
  </rv>
  <rv s="0">
    <v>805306368</v>
    <v>Gintautas Paluckas (Prime minister)</v>
    <v>8e73bcaa-2943-6b51-9045-c1d4c5cb09ba</v>
    <v>en-GB</v>
    <v>Generic</v>
  </rv>
  <rv s="3">
    <v>55</v>
  </rv>
  <rv s="4">
    <v>https://www.bing.com/search?q=lithuania&amp;form=skydnc</v>
    <v>Learn more on Bing</v>
  </rv>
  <rv s="1">
    <fb>75.680487804878098</fb>
    <v>28</v>
  </rv>
  <rv s="1">
    <fb>2.41</fb>
    <v>29</v>
  </rv>
  <rv s="3">
    <v>56</v>
  </rv>
  <rv s="1">
    <fb>0.32072368419999997</fb>
    <v>23</v>
  </rv>
  <rv s="1">
    <fb>6.3528000000000002</fb>
    <v>25</v>
  </rv>
  <rv s="1">
    <fb>2833000</fb>
    <v>24</v>
  </rv>
  <rv s="1">
    <fb>0.28399999999999997</fb>
    <v>23</v>
  </rv>
  <rv s="1">
    <fb>0.439</fb>
    <v>23</v>
  </rv>
  <rv s="1">
    <fb>2.1000000000000001E-2</fb>
    <v>23</v>
  </rv>
  <rv s="1">
    <fb>6.3E-2</fb>
    <v>23</v>
  </rv>
  <rv s="1">
    <fb>0.11599999999999999</fb>
    <v>23</v>
  </rv>
  <rv s="1">
    <fb>0.159</fb>
    <v>23</v>
  </rv>
  <rv s="1">
    <fb>0.61618000030517595</fb>
    <v>23</v>
  </rv>
  <rv s="0">
    <v>536870912</v>
    <v>Alytus County</v>
    <v>d3bf6669-1859-bf71-7783-a04b99b61e10</v>
    <v>en-GB</v>
    <v>Map</v>
  </rv>
  <rv s="0">
    <v>536870912</v>
    <v>Kaunas County</v>
    <v>7227a506-5263-125e-c8e6-55dbf9a424e1</v>
    <v>en-GB</v>
    <v>Map</v>
  </rv>
  <rv s="0">
    <v>536870912</v>
    <v>Klaipėda County</v>
    <v>fa25e6eb-eaf9-9d76-60aa-f31d31f67bd9</v>
    <v>en-GB</v>
    <v>Map</v>
  </rv>
  <rv s="0">
    <v>536870912</v>
    <v>Marijampolė County</v>
    <v>1f4b6e94-fbea-6340-831b-20969e53c74b</v>
    <v>en-GB</v>
    <v>Map</v>
  </rv>
  <rv s="0">
    <v>536870912</v>
    <v>Panevėžys County</v>
    <v>e4a8f632-ffa2-d3e1-0fa0-f962fd3a5f2c</v>
    <v>en-GB</v>
    <v>Map</v>
  </rv>
  <rv s="0">
    <v>536870912</v>
    <v>Šiauliai County</v>
    <v>1ee29192-80cd-ad3f-9eca-6cd98d29db16</v>
    <v>en-GB</v>
    <v>Map</v>
  </rv>
  <rv s="0">
    <v>536870912</v>
    <v>Tauragė County</v>
    <v>4c67498e-3bb1-6ad5-c8b2-e4e0b356c882</v>
    <v>en-GB</v>
    <v>Map</v>
  </rv>
  <rv s="0">
    <v>536870912</v>
    <v>Telšiai County</v>
    <v>6bb58e6f-53ac-99da-502a-fc76d7ec5d9d</v>
    <v>en-GB</v>
    <v>Map</v>
  </rv>
  <rv s="0">
    <v>536870912</v>
    <v>Utena County</v>
    <v>59d149a9-8e40-1500-c927-d85b5f9c916e</v>
    <v>en-GB</v>
    <v>Map</v>
  </rv>
  <rv s="0">
    <v>536870912</v>
    <v>Vilnius County</v>
    <v>e26dd8c8-06e8-2ba7-2447-03021b5c9d87</v>
    <v>en-GB</v>
    <v>Map</v>
  </rv>
  <rv s="3">
    <v>57</v>
  </rv>
  <rv s="1">
    <fb>0.1685608755171</fb>
    <v>23</v>
  </rv>
  <rv s="3">
    <v>58</v>
  </rv>
  <rv s="1">
    <fb>0.42599999999999999</fb>
    <v>23</v>
  </rv>
  <rv s="1">
    <fb>6.3520002365112294E-2</fb>
    <v>31</v>
  </rv>
  <rv s="1">
    <fb>1891013</fb>
    <v>24</v>
  </rv>
  <rv s="7">
    <v>#VALUE!</v>
    <v>en-GB</v>
    <v>51ff0e88-f474-0092-fafc-133eb18df4be</v>
    <v>536870912</v>
    <v>1</v>
    <v>127</v>
    <v>74</v>
    <v>Lithuania</v>
    <v>19</v>
    <v>20</v>
    <v>Map</v>
    <v>21</v>
    <v>128</v>
    <v>LT</v>
    <v>1021</v>
    <v>1022</v>
    <v>1023</v>
    <v>887</v>
    <v>1024</v>
    <v>1025</v>
    <v>1026</v>
    <v>1027</v>
    <v>1028</v>
    <v>EUR</v>
    <v>Lithuania, officially the Republic of Lithuania, is a country in the Baltic region of Europe. It is one of three Baltic states and lies on the eastern shore of the Baltic Sea, bordered by Latvia to the north, Belarus to the east and south, ...</v>
    <v>1029</v>
    <v>1030</v>
    <v>1031</v>
    <v>1032</v>
    <v>897</v>
    <v>1033</v>
    <v>1034</v>
    <v>1035</v>
    <v>1036</v>
    <v>902</v>
    <v>1025</v>
    <v>1039</v>
    <v>1040</v>
    <v>1041</v>
    <v>203</v>
    <v>1042</v>
    <v>Lithuania</v>
    <v>Tautiška giesmė</v>
    <v>1043</v>
    <v>Lietuvos Respublika</v>
    <v>1044</v>
    <v>1045</v>
    <v>1046</v>
    <v>479</v>
    <v>1047</v>
    <v>1048</v>
    <v>1049</v>
    <v>1050</v>
    <v>1051</v>
    <v>1052</v>
    <v>1053</v>
    <v>1064</v>
    <v>1065</v>
    <v>1066</v>
    <v>1067</v>
    <v>1068</v>
    <v>Lithuania</v>
    <v>1069</v>
    <v>mdp/vdpid/141</v>
  </rv>
  <rv s="0">
    <v>536870912</v>
    <v>Luxembourg</v>
    <v>18da5ef5-2f6b-6dda-3140-08391acd669a</v>
    <v>en-GB</v>
    <v>Map</v>
  </rv>
  <rv s="1">
    <fb>0.53711935914593001</fb>
    <v>23</v>
  </rv>
  <rv s="1">
    <fb>2586.36</fb>
    <v>24</v>
  </rv>
  <rv s="1">
    <fb>2000</fb>
    <v>24</v>
  </rv>
  <rv s="1">
    <fb>352</fb>
    <v>26</v>
  </rv>
  <rv s="0">
    <v>536870912</v>
    <v>Luxembourg City</v>
    <v>387ae05a-dd15-f01c-07b2-097158a060ba</v>
    <v>en-GB</v>
    <v>Map</v>
  </rv>
  <rv s="1">
    <fb>8987.8169999999991</fb>
    <v>24</v>
  </rv>
  <rv s="1">
    <fb>115.087815087815</fb>
    <v>27</v>
  </rv>
  <rv s="1">
    <fb>1.7433207565384301E-2</fb>
    <v>23</v>
  </rv>
  <rv s="1">
    <fb>13914.6784488756</fb>
    <v>24</v>
  </rv>
  <rv s="1">
    <fb>1.37</fb>
    <v>25</v>
  </rv>
  <rv s="1">
    <fb>0.35679011089811602</fb>
    <v>23</v>
  </rv>
  <rv s="1">
    <fb>80.562295207665002</fb>
    <v>28</v>
  </rv>
  <rv s="1">
    <fb>1.19</fb>
    <v>29</v>
  </rv>
  <rv s="1">
    <fb>71104919108.141098</fb>
    <v>30</v>
  </rv>
  <rv s="1">
    <fb>1.0228595</fb>
    <v>23</v>
  </rv>
  <rv s="1">
    <fb>0.19151769999999999</fb>
    <v>23</v>
  </rv>
  <rv s="2">
    <v>17</v>
    <v>21</v>
    <v>130</v>
    <v>7</v>
    <v>0</v>
    <v>Image of Luxembourg</v>
  </rv>
  <rv s="0">
    <v>805306368</v>
    <v>Henri, Grand Duke of Luxembourg (Grand duke)</v>
    <v>894c7fec-1e82-07fe-a006-b2af9628daf3</v>
    <v>en-GB</v>
    <v>Generic</v>
  </rv>
  <rv s="0">
    <v>805306368</v>
    <v>Luc Frieden (Prime minister)</v>
    <v>34f15d99-e5c7-68a7-a409-8ecb4852ede1</v>
    <v>en-GB</v>
    <v>Generic</v>
  </rv>
  <rv s="3">
    <v>59</v>
  </rv>
  <rv s="4">
    <v>https://www.bing.com/search?q=luxembourg&amp;form=skydnc</v>
    <v>Learn more on Bing</v>
  </rv>
  <rv s="1">
    <fb>82.095121951219497</fb>
    <v>28</v>
  </rv>
  <rv s="1">
    <fb>44233610000</fb>
    <v>30</v>
  </rv>
  <rv s="1">
    <fb>13.05</fb>
    <v>29</v>
  </rv>
  <rv s="3">
    <v>60</v>
  </rv>
  <rv s="1">
    <fb>0.1064453761</fb>
    <v>23</v>
  </rv>
  <rv s="1">
    <fb>3.0089999999999999</fb>
    <v>25</v>
  </rv>
  <rv s="1">
    <fb>650774</fb>
    <v>24</v>
  </rv>
  <rv s="1">
    <fb>0.41399999999999998</fb>
    <v>23</v>
  </rv>
  <rv s="1">
    <fb>6.5000000000000002E-2</fb>
    <v>23</v>
  </rv>
  <rv s="1">
    <fb>0.11900000000000001</fb>
    <v>23</v>
  </rv>
  <rv s="1">
    <fb>0.16800000000000001</fb>
    <v>23</v>
  </rv>
  <rv s="1">
    <fb>0.59326999664306601</fb>
    <v>23</v>
  </rv>
  <rv s="0">
    <v>536870912</v>
    <v>Canton of Capellen</v>
    <v>bd446784-089a-4387-91e0-745e2d9aa081</v>
    <v>en-GB</v>
    <v>Map</v>
  </rv>
  <rv s="0">
    <v>536870912</v>
    <v>Canton of Clervaux</v>
    <v>1b7004bc-ab3a-45fd-a70a-20e7f89eb062</v>
    <v>en-GB</v>
    <v>Map</v>
  </rv>
  <rv s="0">
    <v>536870912</v>
    <v>Canton of Diekirch</v>
    <v>b5a83e53-cb8d-466d-a545-177bc8ef037b</v>
    <v>en-GB</v>
    <v>Map</v>
  </rv>
  <rv s="0">
    <v>536870912</v>
    <v>Canton of Echternach</v>
    <v>e3be1914-9495-4f58-8005-d96a2f741133</v>
    <v>en-GB</v>
    <v>Map</v>
  </rv>
  <rv s="0">
    <v>536870912</v>
    <v>Canton of Esch-sur-Alzette</v>
    <v>1e331e0a-74b6-4405-98e3-289db1a9f97e</v>
    <v>en-GB</v>
    <v>Map</v>
  </rv>
  <rv s="0">
    <v>536870912</v>
    <v>Canton of Grevenmacher</v>
    <v>9b31192b-c089-0a78-80b9-4ef1f9c3e9aa</v>
    <v>en-GB</v>
    <v>Map</v>
  </rv>
  <rv s="0">
    <v>536870912</v>
    <v>Canton of Luxembourg</v>
    <v>171f2751-0da0-4a38-a2c7-d94a479c5c2a</v>
    <v>en-GB</v>
    <v>Map</v>
  </rv>
  <rv s="0">
    <v>536870912</v>
    <v>Canton of Mersch</v>
    <v>16f03108-a662-466f-a1a5-3881627bde57</v>
    <v>en-GB</v>
    <v>Map</v>
  </rv>
  <rv s="0">
    <v>536870912</v>
    <v>Canton of Redange</v>
    <v>889729cf-6ce8-4240-834f-7c4f54f840b5</v>
    <v>en-GB</v>
    <v>Map</v>
  </rv>
  <rv s="0">
    <v>536870912</v>
    <v>Canton of Remich</v>
    <v>741c0fb0-658a-41ee-b08c-8fef24f0c950</v>
    <v>en-GB</v>
    <v>Map</v>
  </rv>
  <rv s="0">
    <v>536870912</v>
    <v>Canton of Vianden</v>
    <v>b83efdea-52ca-40bc-8dab-01bd4791b97f</v>
    <v>en-GB</v>
    <v>Map</v>
  </rv>
  <rv s="0">
    <v>536870912</v>
    <v>Canton of Wiltz</v>
    <v>c2159e75-2a64-d745-4dcf-897d79437de3</v>
    <v>en-GB</v>
    <v>Map</v>
  </rv>
  <rv s="3">
    <v>61</v>
  </rv>
  <rv s="1">
    <fb>0.26504268340465897</fb>
    <v>23</v>
  </rv>
  <rv s="1">
    <fb>0.20399999999999999</fb>
    <v>23</v>
  </rv>
  <rv s="1">
    <fb>5.3629999160766599E-2</fb>
    <v>31</v>
  </rv>
  <rv s="1">
    <fb>565488</fb>
    <v>24</v>
  </rv>
  <rv s="6">
    <v>#VALUE!</v>
    <v>en-GB</v>
    <v>18da5ef5-2f6b-6dda-3140-08391acd669a</v>
    <v>536870912</v>
    <v>1</v>
    <v>133</v>
    <v>37</v>
    <v>Luxembourg</v>
    <v>19</v>
    <v>20</v>
    <v>Map</v>
    <v>21</v>
    <v>22</v>
    <v>LU</v>
    <v>1072</v>
    <v>1073</v>
    <v>1074</v>
    <v>58</v>
    <v>1075</v>
    <v>1076</v>
    <v>1077</v>
    <v>1078</v>
    <v>1079</v>
    <v>EUR</v>
    <v>Luxembourg, officially named the Grand Duchy of Luxembourg, is a landlocked country in Western Europe. It is bordered by Belgium to the west and north, Germany to the east, and France on the south. Its capital and most populous city, Luxembourg ...</v>
    <v>1080</v>
    <v>1081</v>
    <v>1082</v>
    <v>1083</v>
    <v>1084</v>
    <v>1085</v>
    <v>1086</v>
    <v>1087</v>
    <v>1088</v>
    <v>262</v>
    <v>1076</v>
    <v>1091</v>
    <v>1092</v>
    <v>1093</v>
    <v>1094</v>
    <v>26</v>
    <v>1095</v>
    <v>Luxembourg</v>
    <v>Ons Heemecht</v>
    <v>1096</v>
    <v>Grand-Duché de Luxembourg</v>
    <v>1097</v>
    <v>1098</v>
    <v>1099</v>
    <v>209</v>
    <v>543</v>
    <v>1100</v>
    <v>670</v>
    <v>1101</v>
    <v>1102</v>
    <v>1103</v>
    <v>1104</v>
    <v>1117</v>
    <v>1118</v>
    <v>49</v>
    <v>1119</v>
    <v>1120</v>
    <v>Luxembourg</v>
    <v>1121</v>
    <v>mdp/vdpid/147</v>
  </rv>
  <rv s="0">
    <v>536870912</v>
    <v>Malta</v>
    <v>00727e9c-b7f7-2e31-0220-f5b9e956de8d</v>
    <v>en-GB</v>
    <v>Map</v>
  </rv>
  <rv s="1">
    <fb>0.32437500357627796</fb>
    <v>23</v>
  </rv>
  <rv s="1">
    <fb>316</fb>
    <v>24</v>
  </rv>
  <rv s="1">
    <fb>9.1999999999999993</fb>
    <v>25</v>
  </rv>
  <rv s="1">
    <fb>356</fb>
    <v>26</v>
  </rv>
  <rv s="0">
    <v>536870912</v>
    <v>Valletta</v>
    <v>cdfd18b4-3655-378f-8de1-0c98e7c9461d</v>
    <v>en-GB</v>
    <v>Map</v>
  </rv>
  <rv s="1">
    <fb>1342.1220000000001</fb>
    <v>24</v>
  </rv>
  <rv s="1">
    <fb>113.452474124359</fb>
    <v>27</v>
  </rv>
  <rv s="1">
    <fb>1.6420600176894701E-2</fb>
    <v>23</v>
  </rv>
  <rv s="1">
    <fb>4924.54401944044</fb>
    <v>24</v>
  </rv>
  <rv s="1">
    <fb>1.23</fb>
    <v>25</v>
  </rv>
  <rv s="1">
    <fb>1.0937499813735501E-2</fb>
    <v>23</v>
  </rv>
  <rv s="1">
    <fb>97.788461662664503</fb>
    <v>28</v>
  </rv>
  <rv s="1">
    <fb>1.36</fb>
    <v>29</v>
  </rv>
  <rv s="1">
    <fb>14786156563.3046</fb>
    <v>30</v>
  </rv>
  <rv s="1">
    <fb>1.0499836999999999</fb>
    <v>23</v>
  </rv>
  <rv s="1">
    <fb>0.54259920000000006</fb>
    <v>23</v>
  </rv>
  <rv s="2">
    <v>18</v>
    <v>21</v>
    <v>135</v>
    <v>7</v>
    <v>0</v>
    <v>Image of Malta</v>
  </rv>
  <rv s="1">
    <fb>6.1</fb>
    <v>28</v>
  </rv>
  <rv s="0">
    <v>805306368</v>
    <v>Myriam Spiteri Debono (President)</v>
    <v>e52ca3c1-17fe-501a-fd20-c222e1522d21</v>
    <v>en-GB</v>
    <v>Generic</v>
  </rv>
  <rv s="0">
    <v>805306368</v>
    <v>Robert Abela (Prime minister)</v>
    <v>8f70166f-3cb4-66b0-283f-e62b495e7b44</v>
    <v>en-GB</v>
    <v>Generic</v>
  </rv>
  <rv s="3">
    <v>62</v>
  </rv>
  <rv s="4">
    <v>https://www.bing.com/search?q=malta&amp;form=skydnc</v>
    <v>Learn more on Bing</v>
  </rv>
  <rv s="1">
    <fb>82.346341463414603</fb>
    <v>28</v>
  </rv>
  <rv s="1">
    <fb>5315940000</fb>
    <v>30</v>
  </rv>
  <rv s="1">
    <fb>5.07</fb>
    <v>29</v>
  </rv>
  <rv s="3">
    <v>63</v>
  </rv>
  <rv s="1">
    <fb>0.37102727109999994</fb>
    <v>23</v>
  </rv>
  <rv s="1">
    <fb>2.8597999999999999</fb>
    <v>25</v>
  </rv>
  <rv s="1">
    <fb>523417</fb>
    <v>24</v>
  </rv>
  <rv s="1">
    <fb>0.38</fb>
    <v>23</v>
  </rv>
  <rv s="1">
    <fb>8.5000000000000006E-2</fb>
    <v>23</v>
  </rv>
  <rv s="1">
    <fb>0.13400000000000001</fb>
    <v>23</v>
  </rv>
  <rv s="1">
    <fb>0.56527000427246099</fb>
    <v>23</v>
  </rv>
  <rv s="1">
    <fb>0.26228254141502799</fb>
    <v>23</v>
  </rv>
  <rv s="1">
    <fb>0.44</fb>
    <v>23</v>
  </rv>
  <rv s="1">
    <fb>3.4730000495910601E-2</fb>
    <v>31</v>
  </rv>
  <rv s="1">
    <fb>475902</fb>
    <v>24</v>
  </rv>
  <rv s="9">
    <v>#VALUE!</v>
    <v>en-GB</v>
    <v>00727e9c-b7f7-2e31-0220-f5b9e956de8d</v>
    <v>536870912</v>
    <v>1</v>
    <v>138</v>
    <v>139</v>
    <v>Malta</v>
    <v>19</v>
    <v>20</v>
    <v>Map</v>
    <v>21</v>
    <v>140</v>
    <v>MT</v>
    <v>1124</v>
    <v>1125</v>
    <v>1074</v>
    <v>1126</v>
    <v>1127</v>
    <v>1128</v>
    <v>1129</v>
    <v>1130</v>
    <v>1131</v>
    <v>EUR</v>
    <v>Malta, officially the Republic of Malta, is an island country in Southern Europe located in the Mediterranean Sea, between Sicily and North Africa. It consists of an archipelago 80 km south of Italy, 284 km east of Tunisia, and 333 km north of ...</v>
    <v>1132</v>
    <v>1133</v>
    <v>1134</v>
    <v>1135</v>
    <v>1136</v>
    <v>1137</v>
    <v>1138</v>
    <v>1139</v>
    <v>1140</v>
    <v>1141</v>
    <v>1144</v>
    <v>1145</v>
    <v>1146</v>
    <v>1147</v>
    <v>268</v>
    <v>1148</v>
    <v>Malta</v>
    <v>L-Innu Malti</v>
    <v>1149</v>
    <v>Repubblika ta' Malta</v>
    <v>1150</v>
    <v>1151</v>
    <v>1152</v>
    <v>424</v>
    <v>209</v>
    <v>1153</v>
    <v>275</v>
    <v>1154</v>
    <v>1155</v>
    <v>728</v>
    <v>1156</v>
    <v>1157</v>
    <v>49</v>
    <v>1158</v>
    <v>1159</v>
    <v>Malta</v>
    <v>1160</v>
    <v>mdp/vdpid/163</v>
  </rv>
  <rv s="0">
    <v>536870912</v>
    <v>Netherlands</v>
    <v>bf5c1a4b-df0b-09dc-dce0-e3fb0c898dd3</v>
    <v>en-GB</v>
    <v>Map</v>
  </rv>
  <rv s="1">
    <fb>0.53309587414663095</fb>
    <v>23</v>
  </rv>
  <rv s="1">
    <fb>37378</fb>
    <v>24</v>
  </rv>
  <rv s="1">
    <fb>41000</fb>
    <v>24</v>
  </rv>
  <rv s="1">
    <fb>31</fb>
    <v>26</v>
  </rv>
  <rv s="0">
    <v>536870912</v>
    <v>Amsterdam</v>
    <v>0b840501-8599-9528-5b22-13589caf205a</v>
    <v>en-GB</v>
    <v>Map</v>
  </rv>
  <rv s="1">
    <fb>170779.524</fb>
    <v>24</v>
  </rv>
  <rv s="1">
    <fb>115.907994941178</fb>
    <v>27</v>
  </rv>
  <rv s="1">
    <fb>2.6336991024959299E-2</fb>
    <v>23</v>
  </rv>
  <rv s="1">
    <fb>6712.7747582450002</fb>
    <v>24</v>
  </rv>
  <rv s="1">
    <fb>0.11178391395177099</fb>
    <v>23</v>
  </rv>
  <rv s="1">
    <fb>93.461004609605595</fb>
    <v>28</v>
  </rv>
  <rv s="1">
    <fb>1.68</fb>
    <v>29</v>
  </rv>
  <rv s="1">
    <fb>909070395160.78296</fb>
    <v>30</v>
  </rv>
  <rv s="1">
    <fb>1.0422962</fb>
    <v>23</v>
  </rv>
  <rv s="1">
    <fb>0.84980450000000007</fb>
    <v>23</v>
  </rv>
  <rv s="2">
    <v>19</v>
    <v>21</v>
    <v>142</v>
    <v>7</v>
    <v>0</v>
    <v>Image of Netherlands</v>
  </rv>
  <rv s="0">
    <v>805306368</v>
    <v>Willem-Alexander of the Netherlands (Monarch)</v>
    <v>70912573-f10f-4d1d-a8f8-220566451e74</v>
    <v>en-GB</v>
    <v>Generic</v>
  </rv>
  <rv s="0">
    <v>805306368</v>
    <v>Dick Schoof (Prime minister)</v>
    <v>f233de31-7c15-bae6-4524-fea7e2b4af68</v>
    <v>en-GB</v>
    <v>Generic</v>
  </rv>
  <rv s="3">
    <v>64</v>
  </rv>
  <rv s="4">
    <v>https://www.bing.com/search?q=netherlands&amp;form=skydnc</v>
    <v>Learn more on Bing</v>
  </rv>
  <rv s="1">
    <fb>81.760975609756102</fb>
    <v>28</v>
  </rv>
  <rv s="1">
    <fb>1100105440292.49</fb>
    <v>30</v>
  </rv>
  <rv s="1">
    <fb>10.29</fb>
    <v>29</v>
  </rv>
  <rv s="3">
    <v>65</v>
  </rv>
  <rv s="1">
    <fb>0.1225176999</fb>
    <v>23</v>
  </rv>
  <rv s="1">
    <fb>3.6053999999999999</fb>
    <v>25</v>
  </rv>
  <rv s="1">
    <fb>17942942</fb>
    <v>24</v>
  </rv>
  <rv s="1">
    <fb>0.376</fb>
    <v>23</v>
  </rv>
  <rv s="1">
    <fb>3.5000000000000003E-2</fb>
    <v>23</v>
  </rv>
  <rv s="1">
    <fb>8.8000000000000009E-2</fb>
    <v>23</v>
  </rv>
  <rv s="1">
    <fb>0.13800000000000001</fb>
    <v>23</v>
  </rv>
  <rv s="1">
    <fb>0.17499999999999999</fb>
    <v>23</v>
  </rv>
  <rv s="1">
    <fb>0.63619998931884802</fb>
    <v>23</v>
  </rv>
  <rv s="0">
    <v>536870912</v>
    <v>Groningen</v>
    <v>d523b02d-2f28-981e-9282-8f6cddd23d80</v>
    <v>en-GB</v>
    <v>Map</v>
  </rv>
  <rv s="0">
    <v>536870912</v>
    <v>Friesland</v>
    <v>d3c60b92-e27c-cc6a-6ef5-f0937e506af0</v>
    <v>en-GB</v>
    <v>Map</v>
  </rv>
  <rv s="0">
    <v>536870912</v>
    <v>Gelderland</v>
    <v>47e59e29-1b92-c09c-0310-bba63a79744b</v>
    <v>en-GB</v>
    <v>Map</v>
  </rv>
  <rv s="0">
    <v>536870912</v>
    <v>South Holland</v>
    <v>a189b2b4-4c8d-e909-49ed-1b6f571a33c2</v>
    <v>en-GB</v>
    <v>Map</v>
  </rv>
  <rv s="0">
    <v>536870912</v>
    <v>North Holland</v>
    <v>1cbd1d08-fab6-2da6-0edd-41aa626502c2</v>
    <v>en-GB</v>
    <v>Map</v>
  </rv>
  <rv s="0">
    <v>536870912</v>
    <v>Overijssel</v>
    <v>c80fa63b-8b0d-7117-09f7-f3b063ba8e8c</v>
    <v>en-GB</v>
    <v>Map</v>
  </rv>
  <rv s="0">
    <v>536870912</v>
    <v>North Brabant</v>
    <v>67287e9d-748b-ece4-4770-99ec69c94b1a</v>
    <v>en-GB</v>
    <v>Map</v>
  </rv>
  <rv s="0">
    <v>536870912</v>
    <v>Limburg</v>
    <v>ba5627ab-eb52-6b56-c39c-399bd1e23825</v>
    <v>en-GB</v>
    <v>Map</v>
  </rv>
  <rv s="0">
    <v>536870912</v>
    <v>Flevoland</v>
    <v>994d48a1-a44d-0664-1089-99ddd4d7e63d</v>
    <v>en-GB</v>
    <v>Map</v>
  </rv>
  <rv s="0">
    <v>536870912</v>
    <v>Zeeland</v>
    <v>b07124fd-c9f8-1712-1bd3-030b62afdd3d</v>
    <v>en-GB</v>
    <v>Map</v>
  </rv>
  <rv s="0">
    <v>536870912</v>
    <v>Drenthe</v>
    <v>598e815b-602f-15c5-256e-a36860ffc830</v>
    <v>en-GB</v>
    <v>Map</v>
  </rv>
  <rv s="0">
    <v>536870912</v>
    <v>Utrecht</v>
    <v>555963f7-e818-0e35-b5c8-1a97c8e78ed7</v>
    <v>en-GB</v>
    <v>Map</v>
  </rv>
  <rv s="0">
    <v>536870912</v>
    <v>Bonaire</v>
    <v>07f27f8a-d073-328d-927f-a0db18eedf7c</v>
    <v>en-GB</v>
    <v>Map</v>
  </rv>
  <rv s="0">
    <v>536870912</v>
    <v>Sint Eustatius</v>
    <v>bd1174e8-c3f5-aee0-f4bd-67475d9dfe98</v>
    <v>en-GB</v>
    <v>Map</v>
  </rv>
  <rv s="3">
    <v>66</v>
  </rv>
  <rv s="1">
    <fb>0.230359193787393</fb>
    <v>23</v>
  </rv>
  <rv s="3">
    <v>67</v>
  </rv>
  <rv s="1">
    <fb>3.1960000991821301E-2</fb>
    <v>31</v>
  </rv>
  <rv s="1">
    <fb>15924729</fb>
    <v>24</v>
  </rv>
  <rv s="6">
    <v>#VALUE!</v>
    <v>en-GB</v>
    <v>bf5c1a4b-df0b-09dc-dce0-e3fb0c898dd3</v>
    <v>536870912</v>
    <v>1</v>
    <v>145</v>
    <v>37</v>
    <v>Netherlands</v>
    <v>19</v>
    <v>20</v>
    <v>Map</v>
    <v>21</v>
    <v>146</v>
    <v>NL</v>
    <v>1163</v>
    <v>1164</v>
    <v>1165</v>
    <v>4</v>
    <v>1166</v>
    <v>1167</v>
    <v>1168</v>
    <v>1169</v>
    <v>1170</v>
    <v>EUR</v>
    <v>The Netherlands, informally Holland, is a country in Northwestern Europe, with overseas territories in the Caribbean. It is the largest of the four constituent countries of the Kingdom of the Netherlands. The Netherlands consists of twelve ...</v>
    <v>1171</v>
    <v>403</v>
    <v>1172</v>
    <v>1173</v>
    <v>1174</v>
    <v>1175</v>
    <v>1176</v>
    <v>1177</v>
    <v>1178</v>
    <v>902</v>
    <v>1167</v>
    <v>1181</v>
    <v>1182</v>
    <v>1183</v>
    <v>1184</v>
    <v>26</v>
    <v>1185</v>
    <v>Netherlands</v>
    <v>Wilhelmus</v>
    <v>1186</v>
    <v>Nederland</v>
    <v>1187</v>
    <v>1188</v>
    <v>1189</v>
    <v>479</v>
    <v>209</v>
    <v>1190</v>
    <v>1191</v>
    <v>1192</v>
    <v>1193</v>
    <v>1194</v>
    <v>1195</v>
    <v>1210</v>
    <v>1211</v>
    <v>1212</v>
    <v>784</v>
    <v>1213</v>
    <v>Netherlands</v>
    <v>1214</v>
    <v>mdp/vdpid/176</v>
  </rv>
  <rv s="0">
    <v>536870912</v>
    <v>Norway</v>
    <v>51b69cb2-1924-e989-590b-712a7070a30f</v>
    <v>en-GB</v>
    <v>Map</v>
  </rv>
  <rv s="1">
    <fb>2.6940783293922001E-2</fb>
    <v>23</v>
  </rv>
  <rv s="1">
    <fb>385207</fb>
    <v>24</v>
  </rv>
  <rv s="1">
    <fb>10.4</fb>
    <v>25</v>
  </rv>
  <rv s="1">
    <fb>47</fb>
    <v>26</v>
  </rv>
  <rv s="0">
    <v>536870912</v>
    <v>Oslo</v>
    <v>962ca6d0-04b2-b258-d6d5-ec31f6cc1d83</v>
    <v>en-GB</v>
    <v>Map</v>
  </rv>
  <rv s="1">
    <fb>41022.728999999999</fb>
    <v>24</v>
  </rv>
  <rv s="1">
    <fb>120.269658854402</fb>
    <v>27</v>
  </rv>
  <rv s="1">
    <fb>2.1677300330540498E-2</fb>
    <v>23</v>
  </rv>
  <rv s="1">
    <fb>22999.934595128299</fb>
    <v>24</v>
  </rv>
  <rv s="1">
    <fb>0.331778599014523</fb>
    <v>23</v>
  </rv>
  <rv s="1">
    <fb>56.951628649981103</fb>
    <v>28</v>
  </rv>
  <rv s="1">
    <fb>1.78</fb>
    <v>29</v>
  </rv>
  <rv s="1">
    <fb>403336363636.36401</fb>
    <v>30</v>
  </rv>
  <rv s="1">
    <fb>1.0026021000000001</fb>
    <v>23</v>
  </rv>
  <rv s="1">
    <fb>0.81992350000000003</fb>
    <v>23</v>
  </rv>
  <rv s="2">
    <v>20</v>
    <v>21</v>
    <v>148</v>
    <v>7</v>
    <v>0</v>
    <v>Image of Norway</v>
  </rv>
  <rv s="0">
    <v>805306368</v>
    <v>Harald V (Monarch)</v>
    <v>d501cea3-4c13-36b0-0641-e2d6452188bc</v>
    <v>en-GB</v>
    <v>Generic</v>
  </rv>
  <rv s="0">
    <v>805306368</v>
    <v>Jonas Gahr Støre (Prime minister)</v>
    <v>22a97b4b-1d69-8ed3-e2ba-75ec00cac6ad</v>
    <v>en-GB</v>
    <v>Generic</v>
  </rv>
  <rv s="0">
    <v>805306368</v>
    <v>Toril Marie Øie (Chief justice)</v>
    <v>ef71223b-60e9-6b7e-eed9-1343c144235c</v>
    <v>en-GB</v>
    <v>Generic</v>
  </rv>
  <rv s="3">
    <v>68</v>
  </rv>
  <rv s="4">
    <v>https://www.bing.com/search?q=norway&amp;form=skydnc</v>
    <v>Learn more on Bing</v>
  </rv>
  <rv s="1">
    <fb>82.758536585365903</fb>
    <v>28</v>
  </rv>
  <rv s="1">
    <fb>295548630000</fb>
    <v>30</v>
  </rv>
  <rv s="3">
    <v>69</v>
  </rv>
  <rv s="1">
    <fb>0.14272576140000001</fb>
    <v>23</v>
  </rv>
  <rv s="1">
    <fb>2.9163999999999999</fb>
    <v>25</v>
  </rv>
  <rv s="1">
    <fb>5457127</fb>
    <v>24</v>
  </rv>
  <rv s="1">
    <fb>0.21600000000000003</fb>
    <v>23</v>
  </rv>
  <rv s="1">
    <fb>0.36</fb>
    <v>23</v>
  </rv>
  <rv s="1">
    <fb>8.900000000000001E-2</fb>
    <v>23</v>
  </rv>
  <rv s="1">
    <fb>0.14300000000000002</fb>
    <v>23</v>
  </rv>
  <rv s="1">
    <fb>0.63804000854492204</fb>
    <v>23</v>
  </rv>
  <rv s="0">
    <v>536870912</v>
    <v>Akershus</v>
    <v>5be911ff-2030-92a4-37f2-690abaa42056</v>
    <v>en-GB</v>
    <v>Map</v>
  </rv>
  <rv s="0">
    <v>536870912</v>
    <v>Østfold</v>
    <v>61a32360-8194-db60-82a1-1e0c5086e63a</v>
    <v>en-GB</v>
    <v>Map</v>
  </rv>
  <rv s="0">
    <v>536870912</v>
    <v>Vestfold</v>
    <v>5e401c8e-2c02-1ce2-5adb-d8b619814f47</v>
    <v>en-GB</v>
    <v>Map</v>
  </rv>
  <rv s="0">
    <v>536870912</v>
    <v>Telemark</v>
    <v>85c1e229-f4df-f952-b782-45dc389f825e</v>
    <v>en-GB</v>
    <v>Map</v>
  </rv>
  <rv s="0">
    <v>536870912</v>
    <v>Buskerud</v>
    <v>076bb117-59ff-07f7-e641-39689d26f94a</v>
    <v>en-GB</v>
    <v>Map</v>
  </rv>
  <rv s="0">
    <v>536870912</v>
    <v>Rogaland</v>
    <v>986d3e77-c553-606b-9d2f-776a1c989ba2</v>
    <v>en-GB</v>
    <v>Map</v>
  </rv>
  <rv s="0">
    <v>536870912</v>
    <v>Møre og Romsdal</v>
    <v>701c8996-b876-44d1-7f9c-2b299bcf08c6</v>
    <v>en-GB</v>
    <v>Map</v>
  </rv>
  <rv s="0">
    <v>536870912</v>
    <v>Nordland</v>
    <v>35304f96-e4b8-aa47-fc00-57db63d0c883</v>
    <v>en-GB</v>
    <v>Map</v>
  </rv>
  <rv s="0">
    <v>536870912</v>
    <v>Troms</v>
    <v>7ac3993c-4024-2260-60bb-061627473b63</v>
    <v>en-GB</v>
    <v>Map</v>
  </rv>
  <rv s="0">
    <v>536870912</v>
    <v>Finnmark</v>
    <v>1cfcd8b0-45c9-4672-8d35-bc11dabfcfd7</v>
    <v>en-GB</v>
    <v>Map</v>
  </rv>
  <rv s="0">
    <v>536870912</v>
    <v>Svalbard</v>
    <v>e0bdceb6-73d9-342d-a32c-dfba0b579752</v>
    <v>en-GB</v>
    <v>Map</v>
  </rv>
  <rv s="0">
    <v>536870912</v>
    <v>Jan Mayen</v>
    <v>f56eb1ba-33b5-1e64-ae2b-258d8244ad2c</v>
    <v>en-GB</v>
    <v>Map</v>
  </rv>
  <rv s="0">
    <v>536870912</v>
    <v>Bouvet Island</v>
    <v>0df9c34a-d3f0-c09f-d594-0d17e4ce27da</v>
    <v>en-GB</v>
    <v>Map</v>
  </rv>
  <rv s="3">
    <v>70</v>
  </rv>
  <rv s="1">
    <fb>0.238617503950879</fb>
    <v>23</v>
  </rv>
  <rv s="1">
    <fb>0.36200000000000004</fb>
    <v>23</v>
  </rv>
  <rv s="1">
    <fb>3.3459999561309801E-2</fb>
    <v>31</v>
  </rv>
  <rv s="1">
    <fb>4418218</fb>
    <v>24</v>
  </rv>
  <rv s="5">
    <v>#VALUE!</v>
    <v>en-GB</v>
    <v>51b69cb2-1924-e989-590b-712a7070a30f</v>
    <v>536870912</v>
    <v>1</v>
    <v>151</v>
    <v>17</v>
    <v>Norway</v>
    <v>19</v>
    <v>20</v>
    <v>Map</v>
    <v>21</v>
    <v>103</v>
    <v>NO</v>
    <v>1217</v>
    <v>1218</v>
    <v>295</v>
    <v>1219</v>
    <v>1220</v>
    <v>1221</v>
    <v>1222</v>
    <v>1223</v>
    <v>1224</v>
    <v>NOK</v>
    <v>Norway, officially the Kingdom of Norway, is a Nordic country located on the Scandinavian Peninsula in Northern Europe. The remote Arctic island of Jan Mayen and the archipelago of Svalbard also form part of the Kingdom of Norway. Bouvet Island, ...</v>
    <v>1225</v>
    <v>113</v>
    <v>1226</v>
    <v>1227</v>
    <v>1228</v>
    <v>1229</v>
    <v>1230</v>
    <v>1231</v>
    <v>1232</v>
    <v>411</v>
    <v>1221</v>
    <v>1236</v>
    <v>1237</v>
    <v>1238</v>
    <v>1239</v>
    <v>848</v>
    <v>Norway</v>
    <v>Ja, vi elsker dette landet</v>
    <v>1240</v>
    <v>Kongeriket Norge</v>
    <v>1241</v>
    <v>1242</v>
    <v>1243</v>
    <v>610</v>
    <v>1244</v>
    <v>1245</v>
    <v>88</v>
    <v>1246</v>
    <v>1247</v>
    <v>214</v>
    <v>1248</v>
    <v>1262</v>
    <v>1263</v>
    <v>49</v>
    <v>1264</v>
    <v>1265</v>
    <v>Norway</v>
    <v>1266</v>
    <v>mdp/vdpid/177</v>
  </rv>
  <rv s="0">
    <v>536870912</v>
    <v>Poland</v>
    <v>1d6059a2-d1f1-d2d7-4261-dc7cd5cdb84b</v>
    <v>en-GB</v>
    <v>Map</v>
  </rv>
  <rv s="1">
    <fb>0.469447075345374</fb>
    <v>23</v>
  </rv>
  <rv s="1">
    <fb>312683</fb>
    <v>24</v>
  </rv>
  <rv s="1">
    <fb>191000</fb>
    <v>24</v>
  </rv>
  <rv s="1">
    <fb>10.199999999999999</fb>
    <v>25</v>
  </rv>
  <rv s="1">
    <fb>48</fb>
    <v>26</v>
  </rv>
  <rv s="0">
    <v>536870912</v>
    <v>Warsaw</v>
    <v>c79f30ac-b9a3-0949-6bdf-956551e5fc81</v>
    <v>en-GB</v>
    <v>Map</v>
  </rv>
  <rv s="1">
    <fb>299036.516</fb>
    <v>24</v>
  </rv>
  <rv s="1">
    <fb>114.111779375092</fb>
    <v>27</v>
  </rv>
  <rv s="1">
    <fb>2.227478809383E-2</fb>
    <v>23</v>
  </rv>
  <rv s="1">
    <fb>3971.7997613105499</fb>
    <v>24</v>
  </rv>
  <rv s="1">
    <fb>1.46</fb>
    <v>25</v>
  </rv>
  <rv s="1">
    <fb>0.30883439025809101</fb>
    <v>23</v>
  </rv>
  <rv s="1">
    <fb>90.291375435655297</fb>
    <v>28</v>
  </rv>
  <rv s="1">
    <fb>1.07</fb>
    <v>29</v>
  </rv>
  <rv s="1">
    <fb>592164400687.60706</fb>
    <v>30</v>
  </rv>
  <rv s="1">
    <fb>1.000159</fb>
    <v>23</v>
  </rv>
  <rv s="1">
    <fb>0.67827439999999994</fb>
    <v>23</v>
  </rv>
  <rv s="2">
    <v>21</v>
    <v>21</v>
    <v>153</v>
    <v>7</v>
    <v>0</v>
    <v>Image of Poland</v>
  </rv>
  <rv s="1">
    <fb>3.8</fb>
    <v>28</v>
  </rv>
  <rv s="0">
    <v>805306368</v>
    <v>Andrzej Duda (President)</v>
    <v>fd659446-93d5-1c05-f501-9d102870ea43</v>
    <v>en-GB</v>
    <v>Generic</v>
  </rv>
  <rv s="0">
    <v>805306368</v>
    <v>Donald Tusk (Prime minister)</v>
    <v>42c246ff-649b-1da6-5b06-8c6201991d6a</v>
    <v>en-GB</v>
    <v>Generic</v>
  </rv>
  <rv s="3">
    <v>71</v>
  </rv>
  <rv s="4">
    <v>https://www.bing.com/search?q=poland&amp;form=skydnc</v>
    <v>Learn more on Bing</v>
  </rv>
  <rv s="1">
    <fb>77.602439024390307</fb>
    <v>28</v>
  </rv>
  <rv s="1">
    <fb>151618860000</fb>
    <v>30</v>
  </rv>
  <rv s="1">
    <fb>2.93</fb>
    <v>29</v>
  </rv>
  <rv s="3">
    <v>72</v>
  </rv>
  <rv s="1">
    <fb>0.23246298360000001</fb>
    <v>23</v>
  </rv>
  <rv s="1">
    <fb>2.3788</fb>
    <v>25</v>
  </rv>
  <rv s="1">
    <fb>37561599</fb>
    <v>24</v>
  </rv>
  <rv s="1">
    <fb>0.23499999999999999</fb>
    <v>23</v>
  </rv>
  <rv s="1">
    <fb>0.38200000000000001</fb>
    <v>23</v>
  </rv>
  <rv s="1">
    <fb>8.3000000000000004E-2</fb>
    <v>23</v>
  </rv>
  <rv s="1">
    <fb>0.56701000213622998</fb>
    <v>23</v>
  </rv>
  <rv s="0">
    <v>536870912</v>
    <v>Lower Silesian Voivodeship</v>
    <v>2c12027c-f1f3-15e4-470e-533d0b324b34</v>
    <v>en-GB</v>
    <v>Map</v>
  </rv>
  <rv s="0">
    <v>536870912</v>
    <v>Łódź Voivodeship</v>
    <v>0fe063e3-0ad6-1012-edb0-f676300d33ea</v>
    <v>en-GB</v>
    <v>Map</v>
  </rv>
  <rv s="0">
    <v>536870912</v>
    <v>Świętokrzyskie Voivodeship</v>
    <v>f361912e-d7ba-dd37-b583-2068d7a03177</v>
    <v>en-GB</v>
    <v>Map</v>
  </rv>
  <rv s="0">
    <v>536870912</v>
    <v>Lesser Poland Voivodeship</v>
    <v>efd58db8-b0c8-2329-0f3a-8adeab450d74</v>
    <v>en-GB</v>
    <v>Map</v>
  </rv>
  <rv s="0">
    <v>536870912</v>
    <v>Lublin Voivodeship</v>
    <v>b5dea0b6-7035-ffe9-a5c1-a961fcb0e72e</v>
    <v>en-GB</v>
    <v>Map</v>
  </rv>
  <rv s="0">
    <v>536870912</v>
    <v>Masovian Voivodeship</v>
    <v>32cae853-042c-0a77-5173-f511fead52f6</v>
    <v>en-GB</v>
    <v>Map</v>
  </rv>
  <rv s="0">
    <v>536870912</v>
    <v>Kuyavian–Pomeranian Voivodeship</v>
    <v>2b254630-1d13-aca8-305f-0841a7ec6b83</v>
    <v>en-GB</v>
    <v>Map</v>
  </rv>
  <rv s="0">
    <v>536870912</v>
    <v>Opole Voivodeship</v>
    <v>6a026a5e-de28-6062-3c38-7c6f4181e5bc</v>
    <v>en-GB</v>
    <v>Map</v>
  </rv>
  <rv s="0">
    <v>536870912</v>
    <v>Subcarpathian Voivodeship</v>
    <v>f88dda2b-0c12-4d9a-984c-52115296336c</v>
    <v>en-GB</v>
    <v>Map</v>
  </rv>
  <rv s="0">
    <v>536870912</v>
    <v>Lubusz Voivodeship</v>
    <v>c0d124dd-136d-3834-1fe8-efd33254942d</v>
    <v>en-GB</v>
    <v>Map</v>
  </rv>
  <rv s="0">
    <v>536870912</v>
    <v>Pomeranian Voivodeship</v>
    <v>765662c5-0a8a-9aea-8c1c-c063ec4e16f8</v>
    <v>en-GB</v>
    <v>Map</v>
  </rv>
  <rv s="0">
    <v>536870912</v>
    <v>Warmian–Masurian Voivodeship</v>
    <v>eed14489-8bcb-c40c-6362-4e95235cce3f</v>
    <v>en-GB</v>
    <v>Map</v>
  </rv>
  <rv s="0">
    <v>536870912</v>
    <v>Silesian Voivodeship</v>
    <v>21f7e450-daba-be7f-4ac9-7f73980437c9</v>
    <v>en-GB</v>
    <v>Map</v>
  </rv>
  <rv s="0">
    <v>536870912</v>
    <v>Podlaskie Voivodeship</v>
    <v>82774917-52f8-91a2-e0f4-7810458bd6ed</v>
    <v>en-GB</v>
    <v>Map</v>
  </rv>
  <rv s="0">
    <v>536870912</v>
    <v>West Pomeranian Voivodeship</v>
    <v>af2cc162-3439-53b4-582b-cb4495bdbf8e</v>
    <v>en-GB</v>
    <v>Map</v>
  </rv>
  <rv s="0">
    <v>536870912</v>
    <v>Greater Poland Voivodeship</v>
    <v>edec10d8-3c1d-302b-daa4-5a643ab293e8</v>
    <v>en-GB</v>
    <v>Map</v>
  </rv>
  <rv s="3">
    <v>73</v>
  </rv>
  <rv s="1">
    <fb>0.174019561608692</fb>
    <v>23</v>
  </rv>
  <rv s="1">
    <fb>0.40799999999999997</fb>
    <v>23</v>
  </rv>
  <rv s="1">
    <fb>3.4739999771118198E-2</fb>
    <v>31</v>
  </rv>
  <rv s="1">
    <fb>22796574</fb>
    <v>24</v>
  </rv>
  <rv s="6">
    <v>#VALUE!</v>
    <v>en-GB</v>
    <v>1d6059a2-d1f1-d2d7-4261-dc7cd5cdb84b</v>
    <v>536870912</v>
    <v>1</v>
    <v>156</v>
    <v>37</v>
    <v>Poland</v>
    <v>19</v>
    <v>20</v>
    <v>Map</v>
    <v>21</v>
    <v>22</v>
    <v>PL</v>
    <v>1269</v>
    <v>1270</v>
    <v>1271</v>
    <v>1272</v>
    <v>1273</v>
    <v>1274</v>
    <v>1275</v>
    <v>1276</v>
    <v>1277</v>
    <v>PLN</v>
    <v>Poland, officially the Republic of Poland, is a country in Central Europe. It extends from the Baltic Sea in the north to the Sudetes and Carpathian Mountains in the south, bordered by Lithuania and Russia to the northeast, Belarus and Ukraine ...</v>
    <v>1278</v>
    <v>1279</v>
    <v>1280</v>
    <v>1281</v>
    <v>1282</v>
    <v>1283</v>
    <v>1284</v>
    <v>1285</v>
    <v>1286</v>
    <v>1287</v>
    <v>1274</v>
    <v>1290</v>
    <v>1291</v>
    <v>1292</v>
    <v>1293</v>
    <v>848</v>
    <v>1294</v>
    <v>Poland</v>
    <v>Poland Is Not Yet Lost</v>
    <v>1295</v>
    <v>Rzeczpospolita Polska</v>
    <v>1296</v>
    <v>1297</v>
    <v>1298</v>
    <v>480</v>
    <v>1299</v>
    <v>1300</v>
    <v>545</v>
    <v>1301</v>
    <v>1155</v>
    <v>1194</v>
    <v>1302</v>
    <v>1319</v>
    <v>1320</v>
    <v>97</v>
    <v>1321</v>
    <v>1322</v>
    <v>Poland</v>
    <v>1323</v>
    <v>mdp/vdpid/191</v>
  </rv>
  <rv s="0">
    <v>536870912</v>
    <v>Portugal</v>
    <v>9e917e65-c588-a0b7-f336-52fc6b5b2052</v>
    <v>en-GB</v>
    <v>Map</v>
  </rv>
  <rv s="1">
    <fb>0.39452940398253294</fb>
    <v>23</v>
  </rv>
  <rv s="1">
    <fb>92225</fb>
    <v>24</v>
  </rv>
  <rv s="1">
    <fb>52000</fb>
    <v>24</v>
  </rv>
  <rv s="1">
    <fb>8.5</fb>
    <v>25</v>
  </rv>
  <rv s="1">
    <fb>351</fb>
    <v>26</v>
  </rv>
  <rv s="0">
    <v>536870912</v>
    <v>Lisbon</v>
    <v>9d006cb5-bff4-48b4-9c83-443eaf418b11</v>
    <v>en-GB</v>
    <v>Map</v>
  </rv>
  <rv s="1">
    <fb>48741.764000000003</fb>
    <v>24</v>
  </rv>
  <rv s="1">
    <fb>110.624358614714</fb>
    <v>27</v>
  </rv>
  <rv s="1">
    <fb>3.3817841004612497E-3</fb>
    <v>23</v>
  </rv>
  <rv s="1">
    <fb>4662.6007998029399</fb>
    <v>24</v>
  </rv>
  <rv s="1">
    <fb>1.38</fb>
    <v>25</v>
  </rv>
  <rv s="1">
    <fb>0.34611423825368903</fb>
    <v>23</v>
  </rv>
  <rv s="1">
    <fb>77.024122555839</fb>
    <v>28</v>
  </rv>
  <rv s="1">
    <fb>237686075634.698</fb>
    <v>30</v>
  </rv>
  <rv s="1">
    <fb>1.0618313000000001</fb>
    <v>23</v>
  </rv>
  <rv s="1">
    <fb>0.63935809999999993</fb>
    <v>23</v>
  </rv>
  <rv s="2">
    <v>22</v>
    <v>21</v>
    <v>158</v>
    <v>7</v>
    <v>0</v>
    <v>Image of Portugal</v>
  </rv>
  <rv s="0">
    <v>805306368</v>
    <v>Marcelo Rebelo de Sousa (President)</v>
    <v>cd15af88-d571-7e9f-0e69-8c7f54821ed3</v>
    <v>en-GB</v>
    <v>Generic</v>
  </rv>
  <rv s="0">
    <v>805306368</v>
    <v>Luís Montenegro (Prime minister)</v>
    <v>5c7007c4-e5b4-49ae-8ea1-4431b1a749e8</v>
    <v>en-GB</v>
    <v>Generic</v>
  </rv>
  <rv s="0">
    <v>805306368</v>
    <v>José Pedro Aguiar-Branco (Speaker)</v>
    <v>95843627-6eb2-f0c6-fd97-ab9a65bd40b9</v>
    <v>en-GB</v>
    <v>Generic</v>
  </rv>
  <rv s="3">
    <v>74</v>
  </rv>
  <rv s="4">
    <v>https://www.bing.com/search?q=portugal&amp;form=skydnc</v>
    <v>Learn more on Bing</v>
  </rv>
  <rv s="1">
    <fb>81.3243902439024</fb>
    <v>28</v>
  </rv>
  <rv s="1">
    <fb>61933604857.411003</fb>
    <v>30</v>
  </rv>
  <rv s="1">
    <fb>3.78</fb>
    <v>29</v>
  </rv>
  <rv s="3">
    <v>75</v>
  </rv>
  <rv s="1">
    <fb>0.27650697260000001</fb>
    <v>23</v>
  </rv>
  <rv s="1">
    <fb>5.1239999999999997</fb>
    <v>25</v>
  </rv>
  <rv s="1">
    <fb>10379007</fb>
    <v>24</v>
  </rv>
  <rv s="1">
    <fb>0.221</fb>
    <v>23</v>
  </rv>
  <rv s="1">
    <fb>0.41600000000000004</fb>
    <v>23</v>
  </rv>
  <rv s="1">
    <fb>0.124</fb>
    <v>23</v>
  </rv>
  <rv s="1">
    <fb>0.16500000000000001</fb>
    <v>23</v>
  </rv>
  <rv s="1">
    <fb>0.58811000823974602</fb>
    <v>23</v>
  </rv>
  <rv s="0">
    <v>536870912</v>
    <v>Lisbon District</v>
    <v>9aabe4c9-f2ff-745a-22b7-741589d147d3</v>
    <v>en-GB</v>
    <v>Map</v>
  </rv>
  <rv s="0">
    <v>536870912</v>
    <v>Leiria District</v>
    <v>1e45c3ae-38a6-3ec3-3187-2e72c0cad027</v>
    <v>en-GB</v>
    <v>Map</v>
  </rv>
  <rv s="0">
    <v>536870912</v>
    <v>Santarém District</v>
    <v>31ed3d3b-1669-48e6-9f45-7dff6e48107b</v>
    <v>en-GB</v>
    <v>Map</v>
  </rv>
  <rv s="0">
    <v>536870912</v>
    <v>Setúbal District</v>
    <v>2443fa57-ba7a-ca6f-6988-b7bb998c209d</v>
    <v>en-GB</v>
    <v>Map</v>
  </rv>
  <rv s="0">
    <v>536870912</v>
    <v>Beja District</v>
    <v>57132a4f-ab86-49cc-9a10-eea78fe194c6</v>
    <v>en-GB</v>
    <v>Map</v>
  </rv>
  <rv s="0">
    <v>536870912</v>
    <v>Faro District</v>
    <v>0f961e40-6a20-4ce7-9c8b-3c9484a39b31</v>
    <v>en-GB</v>
    <v>Map</v>
  </rv>
  <rv s="0">
    <v>536870912</v>
    <v>Évora District</v>
    <v>9f2c1154-ba9c-42db-b07d-6ac93b22f847</v>
    <v>en-GB</v>
    <v>Map</v>
  </rv>
  <rv s="0">
    <v>536870912</v>
    <v>Portalegre District</v>
    <v>0509a564-38fa-4a46-85bd-79ea9cfb105b</v>
    <v>en-GB</v>
    <v>Map</v>
  </rv>
  <rv s="0">
    <v>536870912</v>
    <v>Castelo Branco District</v>
    <v>fb4769a8-e791-44cf-b415-49b116c2d850</v>
    <v>en-GB</v>
    <v>Map</v>
  </rv>
  <rv s="0">
    <v>536870912</v>
    <v>Guarda District</v>
    <v>a6ab4e89-16d3-c736-2651-53af26e5c9fb</v>
    <v>en-GB</v>
    <v>Map</v>
  </rv>
  <rv s="0">
    <v>536870912</v>
    <v>Coimbra District</v>
    <v>eaabde58-df44-d3f2-fcaf-2eb0b0c892ca</v>
    <v>en-GB</v>
    <v>Map</v>
  </rv>
  <rv s="0">
    <v>536870912</v>
    <v>Aveiro District</v>
    <v>2448fddc-7ab4-4061-c990-7ee0e882b83f</v>
    <v>en-GB</v>
    <v>Map</v>
  </rv>
  <rv s="0">
    <v>536870912</v>
    <v>Viseu District</v>
    <v>4af2c91e-a2d9-03c8-4bcc-d0e611b7a836</v>
    <v>en-GB</v>
    <v>Map</v>
  </rv>
  <rv s="0">
    <v>536870912</v>
    <v>Bragança District</v>
    <v>511e9c5a-156c-4018-b440-d68a04fdd311</v>
    <v>en-GB</v>
    <v>Map</v>
  </rv>
  <rv s="0">
    <v>536870912</v>
    <v>Vila Real District</v>
    <v>16491095-1ede-45bc-b4f9-d0b768b902b4</v>
    <v>en-GB</v>
    <v>Map</v>
  </rv>
  <rv s="0">
    <v>536870912</v>
    <v>Porto District</v>
    <v>ab024f06-dfa0-f5d5-2ace-323a59e1c03f</v>
    <v>en-GB</v>
    <v>Map</v>
  </rv>
  <rv s="0">
    <v>536870912</v>
    <v>Braga District</v>
    <v>bf9b0bf5-80ec-1d9e-e2bb-f15cfff91b3f</v>
    <v>en-GB</v>
    <v>Map</v>
  </rv>
  <rv s="0">
    <v>536870912</v>
    <v>Viana do Castelo District</v>
    <v>e82c5675-25b8-35f8-dd22-1d162bbc45bd</v>
    <v>en-GB</v>
    <v>Map</v>
  </rv>
  <rv s="0">
    <v>536870912</v>
    <v>Madeira</v>
    <v>fd1c338d-a716-e095-102a-5ac3106ddd68</v>
    <v>en-GB</v>
    <v>Map</v>
  </rv>
  <rv s="0">
    <v>536870912</v>
    <v>Azores</v>
    <v>162558d5-afd4-4b00-9d00-54ad16880f8b</v>
    <v>en-GB</v>
    <v>Map</v>
  </rv>
  <rv s="3">
    <v>76</v>
  </rv>
  <rv s="1">
    <fb>0.227551770073532</fb>
    <v>23</v>
  </rv>
  <rv s="3">
    <v>77</v>
  </rv>
  <rv s="1">
    <fb>0.39799999999999996</fb>
    <v>23</v>
  </rv>
  <rv s="1">
    <fb>6.33400011062622E-2</fb>
    <v>31</v>
  </rv>
  <rv s="1">
    <fb>6753579</fb>
    <v>24</v>
  </rv>
  <rv s="6">
    <v>#VALUE!</v>
    <v>en-GB</v>
    <v>9e917e65-c588-a0b7-f336-52fc6b5b2052</v>
    <v>536870912</v>
    <v>1</v>
    <v>161</v>
    <v>37</v>
    <v>Portugal</v>
    <v>19</v>
    <v>20</v>
    <v>Map</v>
    <v>21</v>
    <v>38</v>
    <v>PT</v>
    <v>1326</v>
    <v>1327</v>
    <v>1328</v>
    <v>1329</v>
    <v>1330</v>
    <v>1331</v>
    <v>1332</v>
    <v>1333</v>
    <v>1334</v>
    <v>EUR</v>
    <v>Portugal, officially the Portuguese Republic, is a country in the Iberian Peninsula in Southwestern Europe. Featuring the westernmost point in continental Europe, Portugal borders Spain to its north and east, with which it shares the longest ...</v>
    <v>1335</v>
    <v>1336</v>
    <v>1337</v>
    <v>1338</v>
    <v>652</v>
    <v>1339</v>
    <v>1340</v>
    <v>1341</v>
    <v>1342</v>
    <v>597</v>
    <v>1331</v>
    <v>1346</v>
    <v>1347</v>
    <v>1348</v>
    <v>1349</v>
    <v>203</v>
    <v>1350</v>
    <v>Portugal</v>
    <v>A Portuguesa</v>
    <v>1351</v>
    <v>Portugalská republika</v>
    <v>1352</v>
    <v>1353</v>
    <v>1354</v>
    <v>1355</v>
    <v>853</v>
    <v>1356</v>
    <v>212</v>
    <v>213</v>
    <v>1357</v>
    <v>1358</v>
    <v>1359</v>
    <v>1380</v>
    <v>1381</v>
    <v>1382</v>
    <v>1383</v>
    <v>1384</v>
    <v>Portugal</v>
    <v>1385</v>
    <v>mdp/vdpid/193</v>
  </rv>
  <rv s="0">
    <v>536870912</v>
    <v>Romania</v>
    <v>0cc489d5-ff53-84f1-4fcc-76525efef33a</v>
    <v>en-GB</v>
    <v>Map</v>
  </rv>
  <rv s="1">
    <fb>0.58766515994436697</fb>
    <v>23</v>
  </rv>
  <rv s="1">
    <fb>238397</fb>
    <v>24</v>
  </rv>
  <rv s="1">
    <fb>126000</fb>
    <v>24</v>
  </rv>
  <rv s="1">
    <fb>40</fb>
    <v>26</v>
  </rv>
  <rv s="0">
    <v>536870912</v>
    <v>Bucharest</v>
    <v>42022f97-112e-58a6-70f5-9536b20ee957</v>
    <v>en-GB</v>
    <v>Map</v>
  </rv>
  <rv s="1">
    <fb>69258.629000000001</fb>
    <v>24</v>
  </rv>
  <rv s="1">
    <fb>123.780383348878</fb>
    <v>27</v>
  </rv>
  <rv s="1">
    <fb>3.8278543259942802E-2</fb>
    <v>23</v>
  </rv>
  <rv s="1">
    <fb>2584.4117872644301</fb>
    <v>24</v>
  </rv>
  <rv s="1">
    <fb>1.71</fb>
    <v>25</v>
  </rv>
  <rv s="1">
    <fb>0.301208283871371</fb>
    <v>23</v>
  </rv>
  <rv s="1">
    <fb>72.523694574412801</fb>
    <v>28</v>
  </rv>
  <rv s="1">
    <fb>250077444017.08401</fb>
    <v>30</v>
  </rv>
  <rv s="1">
    <fb>0.85150870000000001</fb>
    <v>23</v>
  </rv>
  <rv s="1">
    <fb>0.4938187</fb>
    <v>23</v>
  </rv>
  <rv s="2">
    <v>23</v>
    <v>21</v>
    <v>163</v>
    <v>7</v>
    <v>0</v>
    <v>Image of Romania</v>
  </rv>
  <rv s="0">
    <v>805306368</v>
    <v>Ilie Bolojan (President)</v>
    <v>41901219-9283-40c1-e39b-0f2d8738b706</v>
    <v>en-GB</v>
    <v>Generic</v>
  </rv>
  <rv s="0">
    <v>805306368</v>
    <v>Marcel Ciolacu (Prime minister)</v>
    <v>85188c14-f939-1c62-12fb-e44a3a13ab1d</v>
    <v>en-GB</v>
    <v>Generic</v>
  </rv>
  <rv s="3">
    <v>78</v>
  </rv>
  <rv s="4">
    <v>https://www.bing.com/search?q=romania&amp;form=skydnc</v>
    <v>Learn more on Bing</v>
  </rv>
  <rv s="1">
    <fb>75.358536585365897</fb>
    <v>28</v>
  </rv>
  <rv s="1">
    <fb>26110300000</fb>
    <v>30</v>
  </rv>
  <rv s="1">
    <fb>2.25</fb>
    <v>29</v>
  </rv>
  <rv s="3">
    <v>79</v>
  </rv>
  <rv s="1">
    <fb>0.21276716530000001</fb>
    <v>23</v>
  </rv>
  <rv s="1">
    <fb>2.9807000000000001</fb>
    <v>25</v>
  </rv>
  <rv s="1">
    <fb>18956666</fb>
    <v>24</v>
  </rv>
  <rv s="1">
    <fb>0.247</fb>
    <v>23</v>
  </rv>
  <rv s="1">
    <fb>0.249</fb>
    <v>23</v>
  </rv>
  <rv s="1">
    <fb>0.41</fb>
    <v>23</v>
  </rv>
  <rv s="1">
    <fb>1.6E-2</fb>
    <v>23</v>
  </rv>
  <rv s="1">
    <fb>5.2999999999999999E-2</fb>
    <v>23</v>
  </rv>
  <rv s="1">
    <fb>0.54661998748779295</fb>
    <v>23</v>
  </rv>
  <rv s="0">
    <v>536870912</v>
    <v>Alba County</v>
    <v>c21726c8-9ad7-eaa6-44f2-a2dae7e40e2c</v>
    <v>en-GB</v>
    <v>Map</v>
  </rv>
  <rv s="0">
    <v>536870912</v>
    <v>Arad County</v>
    <v>09ac14dd-d901-08ce-e6d7-7050564ba78d</v>
    <v>en-GB</v>
    <v>Map</v>
  </rv>
  <rv s="0">
    <v>536870912</v>
    <v>Argeș County</v>
    <v>318eeda4-9dd3-e3c1-6d05-5e140d88acfc</v>
    <v>en-GB</v>
    <v>Map</v>
  </rv>
  <rv s="0">
    <v>536870912</v>
    <v>Bacău County</v>
    <v>61b312d7-17c7-cfe6-4e56-77816817f56b</v>
    <v>en-GB</v>
    <v>Map</v>
  </rv>
  <rv s="0">
    <v>536870912</v>
    <v>Bihor County</v>
    <v>3952dd81-0984-acbe-245c-8b3054ef95c9</v>
    <v>en-GB</v>
    <v>Map</v>
  </rv>
  <rv s="0">
    <v>536870912</v>
    <v>Bistrița-Năsăud County</v>
    <v>d0dac3d9-f47e-2719-abf6-372b00ae7ae0</v>
    <v>en-GB</v>
    <v>Map</v>
  </rv>
  <rv s="0">
    <v>536870912</v>
    <v>Botoșani County</v>
    <v>feff5245-d038-86d5-5930-7c8208872ee3</v>
    <v>en-GB</v>
    <v>Map</v>
  </rv>
  <rv s="0">
    <v>536870912</v>
    <v>Brașov County</v>
    <v>86db4373-f44e-f2af-1043-8cad4ea43afc</v>
    <v>en-GB</v>
    <v>Map</v>
  </rv>
  <rv s="0">
    <v>536870912</v>
    <v>Brăila County</v>
    <v>0a804e68-4031-607a-3fa0-df03c2b648d2</v>
    <v>en-GB</v>
    <v>Map</v>
  </rv>
  <rv s="0">
    <v>536870912</v>
    <v>Buzău County</v>
    <v>bdcbd591-5cd3-ea51-a909-f9e3a7d9135d</v>
    <v>en-GB</v>
    <v>Map</v>
  </rv>
  <rv s="0">
    <v>536870912</v>
    <v>Caraș-Severin County</v>
    <v>f236c4b6-3033-3e05-9418-43c6d669da82</v>
    <v>en-GB</v>
    <v>Map</v>
  </rv>
  <rv s="0">
    <v>536870912</v>
    <v>Călărași County</v>
    <v>cd578b99-3dd3-5dea-7c8b-4e9135436f97</v>
    <v>en-GB</v>
    <v>Map</v>
  </rv>
  <rv s="0">
    <v>536870912</v>
    <v>Cluj County</v>
    <v>28809817-0c91-c619-fb4f-e8e5cb804a76</v>
    <v>en-GB</v>
    <v>Map</v>
  </rv>
  <rv s="0">
    <v>536870912</v>
    <v>Constanța County</v>
    <v>0cdf21be-08e7-570f-51e1-921e4da71ed5</v>
    <v>en-GB</v>
    <v>Map</v>
  </rv>
  <rv s="0">
    <v>536870912</v>
    <v>Covasna County</v>
    <v>fa5ce805-c93a-97b6-9e15-4b761a9b83c6</v>
    <v>en-GB</v>
    <v>Map</v>
  </rv>
  <rv s="0">
    <v>536870912</v>
    <v>Dâmbovița County</v>
    <v>d8b28916-b16c-a4e5-b155-271ef6e4a2c2</v>
    <v>en-GB</v>
    <v>Map</v>
  </rv>
  <rv s="0">
    <v>536870912</v>
    <v>Dolj County</v>
    <v>dea77125-28db-fbbc-ff54-52cbc5d207dd</v>
    <v>en-GB</v>
    <v>Map</v>
  </rv>
  <rv s="0">
    <v>536870912</v>
    <v>Galați County</v>
    <v>ab9506dc-8457-ead3-6440-afd79051c3b0</v>
    <v>en-GB</v>
    <v>Map</v>
  </rv>
  <rv s="0">
    <v>536870912</v>
    <v>Giurgiu County</v>
    <v>ff095b0d-49c5-6888-d3bc-754012945cca</v>
    <v>en-GB</v>
    <v>Map</v>
  </rv>
  <rv s="0">
    <v>536870912</v>
    <v>Gorj County</v>
    <v>9f8069d1-da23-e934-5858-395dd70ecd4a</v>
    <v>en-GB</v>
    <v>Map</v>
  </rv>
  <rv s="0">
    <v>536870912</v>
    <v>Harghita County</v>
    <v>8378f330-84ea-467e-8a66-f27ad353cd4c</v>
    <v>en-GB</v>
    <v>Map</v>
  </rv>
  <rv s="0">
    <v>536870912</v>
    <v>Hunedoara County</v>
    <v>202a8128-b503-a325-37e5-8e5e68c15867</v>
    <v>en-GB</v>
    <v>Map</v>
  </rv>
  <rv s="0">
    <v>536870912</v>
    <v>Ialomița County</v>
    <v>fc33a349-ea3d-08f4-c751-0ae5b7dcfa8c</v>
    <v>en-GB</v>
    <v>Map</v>
  </rv>
  <rv s="0">
    <v>536870912</v>
    <v>Iași County</v>
    <v>2be9dc91-9009-1844-f4a7-f66e4de3e1e2</v>
    <v>en-GB</v>
    <v>Map</v>
  </rv>
  <rv s="0">
    <v>536870912</v>
    <v>Ilfov County</v>
    <v>d6b13ffc-3490-2609-746c-5b9daf56e5ee</v>
    <v>en-GB</v>
    <v>Map</v>
  </rv>
  <rv s="0">
    <v>536870912</v>
    <v>Maramureș County</v>
    <v>4ed7d056-ef13-2d0e-56a6-e9da21330a94</v>
    <v>en-GB</v>
    <v>Map</v>
  </rv>
  <rv s="0">
    <v>536870912</v>
    <v>Mehedinți County</v>
    <v>4281fa8c-81b5-1f40-b397-e1eb6ba2dc78</v>
    <v>en-GB</v>
    <v>Map</v>
  </rv>
  <rv s="0">
    <v>536870912</v>
    <v>Mureș County</v>
    <v>3f4266e8-0170-a113-1032-f94336eaafdf</v>
    <v>en-GB</v>
    <v>Map</v>
  </rv>
  <rv s="0">
    <v>536870912</v>
    <v>Neamț County</v>
    <v>10688e6f-8161-14e3-8c27-cb9bb5be1f19</v>
    <v>en-GB</v>
    <v>Map</v>
  </rv>
  <rv s="0">
    <v>536870912</v>
    <v>Olt County</v>
    <v>b11684a9-7647-de09-64a1-49b27c0b2422</v>
    <v>en-GB</v>
    <v>Map</v>
  </rv>
  <rv s="0">
    <v>536870912</v>
    <v>Prahova County</v>
    <v>ef7d6b15-b80b-c2ac-d5e3-b2a9061583d8</v>
    <v>en-GB</v>
    <v>Map</v>
  </rv>
  <rv s="0">
    <v>536870912</v>
    <v>Satu Mare County</v>
    <v>61f38a75-f137-9e6e-2306-81c1a708240e</v>
    <v>en-GB</v>
    <v>Map</v>
  </rv>
  <rv s="0">
    <v>536870912</v>
    <v>Sălaj County</v>
    <v>a1b242e4-860b-a6ec-6f82-2159334291e6</v>
    <v>en-GB</v>
    <v>Map</v>
  </rv>
  <rv s="0">
    <v>536870912</v>
    <v>Sibiu County</v>
    <v>3f30d65f-4841-e070-8804-06cea2d2f5a4</v>
    <v>en-GB</v>
    <v>Map</v>
  </rv>
  <rv s="0">
    <v>536870912</v>
    <v>Suceava County</v>
    <v>0730647e-3d4b-ffb2-f452-53c11e65cf8d</v>
    <v>en-GB</v>
    <v>Map</v>
  </rv>
  <rv s="0">
    <v>536870912</v>
    <v>Teleorman County</v>
    <v>a13105c9-1956-9418-947c-69c3f670616f</v>
    <v>en-GB</v>
    <v>Map</v>
  </rv>
  <rv s="0">
    <v>536870912</v>
    <v>Timiș County</v>
    <v>655fa6eb-9e3d-05b3-4101-2413d655f1ff</v>
    <v>en-GB</v>
    <v>Map</v>
  </rv>
  <rv s="0">
    <v>536870912</v>
    <v>Tulcea County</v>
    <v>85222a52-a63f-ea94-229e-d38e8da96a5e</v>
    <v>en-GB</v>
    <v>Map</v>
  </rv>
  <rv s="0">
    <v>536870912</v>
    <v>Vaslui County</v>
    <v>f808d8c2-0910-ed03-f4de-05f9fae6976f</v>
    <v>en-GB</v>
    <v>Map</v>
  </rv>
  <rv s="0">
    <v>536870912</v>
    <v>Vâlcea County</v>
    <v>7bfc5a59-d44b-48f9-b75d-740ad5186eaa</v>
    <v>en-GB</v>
    <v>Map</v>
  </rv>
  <rv s="0">
    <v>536870912</v>
    <v>Vrancea County</v>
    <v>9ed2ae9a-d03d-2bb8-9374-23833b05fc4c</v>
    <v>en-GB</v>
    <v>Map</v>
  </rv>
  <rv s="3">
    <v>80</v>
  </rv>
  <rv s="1">
    <fb>0.14584834808348801</fb>
    <v>23</v>
  </rv>
  <rv s="1">
    <fb>0.2</fb>
    <v>23</v>
  </rv>
  <rv s="1">
    <fb>3.9760000705719001E-2</fb>
    <v>31</v>
  </rv>
  <rv s="1">
    <fb>10468793</fb>
    <v>24</v>
  </rv>
  <rv s="6">
    <v>#VALUE!</v>
    <v>en-GB</v>
    <v>0cc489d5-ff53-84f1-4fcc-76525efef33a</v>
    <v>536870912</v>
    <v>1</v>
    <v>166</v>
    <v>37</v>
    <v>Romania</v>
    <v>19</v>
    <v>20</v>
    <v>Map</v>
    <v>21</v>
    <v>167</v>
    <v>RO</v>
    <v>1388</v>
    <v>1389</v>
    <v>1390</v>
    <v>696</v>
    <v>1391</v>
    <v>1392</v>
    <v>1393</v>
    <v>1394</v>
    <v>1395</v>
    <v>RON</v>
    <v>Romania is a country located at the crossroads of Central, Eastern and Southeast Europe. It borders Ukraine to the north and east, Hungary to the west, Serbia to the southwest, Bulgaria to the south, Moldova to the east, and the Black Sea to the ...</v>
    <v>1396</v>
    <v>1397</v>
    <v>1398</v>
    <v>1399</v>
    <v>897</v>
    <v>1400</v>
    <v>1401</v>
    <v>1402</v>
    <v>1403</v>
    <v>1141</v>
    <v>1392</v>
    <v>1406</v>
    <v>1407</v>
    <v>1408</v>
    <v>1409</v>
    <v>908</v>
    <v>1410</v>
    <v>Romania</v>
    <v>Deșteaptă-te, române!</v>
    <v>1411</v>
    <v>România</v>
    <v>1412</v>
    <v>1413</v>
    <v>1414</v>
    <v>1415</v>
    <v>1416</v>
    <v>1417</v>
    <v>1418</v>
    <v>1419</v>
    <v>918</v>
    <v>485</v>
    <v>1420</v>
    <v>1462</v>
    <v>1463</v>
    <v>173</v>
    <v>1464</v>
    <v>1465</v>
    <v>Romania</v>
    <v>1466</v>
    <v>mdp/vdpid/200</v>
  </rv>
  <rv s="0">
    <v>536870912</v>
    <v>Slovakia</v>
    <v>edb4720a-f85f-2ef3-4669-e9de895513b0</v>
    <v>en-GB</v>
    <v>Map</v>
  </rv>
  <rv s="1">
    <fb>0.39226289517470903</fb>
    <v>23</v>
  </rv>
  <rv s="1">
    <fb>49035</fb>
    <v>24</v>
  </rv>
  <rv s="1">
    <fb>421</fb>
    <v>26</v>
  </rv>
  <rv s="0">
    <v>536870912</v>
    <v>Bratislava</v>
    <v>58b70fde-dfcf-1beb-05ed-c5baeec68486</v>
    <v>en-GB</v>
    <v>Map</v>
  </rv>
  <rv s="1">
    <fb>32423.614000000001</fb>
    <v>24</v>
  </rv>
  <rv s="1">
    <fb>115.338987748767</fb>
    <v>27</v>
  </rv>
  <rv s="1">
    <fb>2.6645613342544297E-2</fb>
    <v>23</v>
  </rv>
  <rv s="1">
    <fb>5137.0738351939799</fb>
    <v>24</v>
  </rv>
  <rv s="1">
    <fb>1.52</fb>
    <v>25</v>
  </rv>
  <rv s="1">
    <fb>0.40353576355488302</fb>
    <v>23</v>
  </rv>
  <rv s="1">
    <fb>64.091495098880202</fb>
    <v>28</v>
  </rv>
  <rv s="1">
    <fb>1.32</fb>
    <v>29</v>
  </rv>
  <rv s="1">
    <fb>105422304975.576</fb>
    <v>30</v>
  </rv>
  <rv s="1">
    <fb>0.98732050000000005</fb>
    <v>23</v>
  </rv>
  <rv s="1">
    <fb>0.46634390000000003</fb>
    <v>23</v>
  </rv>
  <rv s="2">
    <v>24</v>
    <v>21</v>
    <v>169</v>
    <v>7</v>
    <v>0</v>
    <v>Image of Slovakia</v>
  </rv>
  <rv s="1">
    <fb>4.5999999999999996</fb>
    <v>28</v>
  </rv>
  <rv s="0">
    <v>805306368</v>
    <v>Peter Pellegrini (President)</v>
    <v>f629decd-819c-5335-3056-a303e967b3ef</v>
    <v>en-GB</v>
    <v>Generic</v>
  </rv>
  <rv s="0">
    <v>805306368</v>
    <v>Robert Fico (Prime minister)</v>
    <v>8e083165-c1e0-fe2d-8b3f-c60ab5f7ccbc</v>
    <v>en-GB</v>
    <v>Generic</v>
  </rv>
  <rv s="3">
    <v>81</v>
  </rv>
  <rv s="4">
    <v>https://www.bing.com/search?q=slovakia&amp;form=skydnc</v>
    <v>Learn more on Bing</v>
  </rv>
  <rv s="1">
    <fb>77.165853658536605</fb>
    <v>28</v>
  </rv>
  <rv s="1">
    <fb>4801320000</fb>
    <v>30</v>
  </rv>
  <rv s="1">
    <fb>3.11</fb>
    <v>29</v>
  </rv>
  <rv s="3">
    <v>82</v>
  </rv>
  <rv s="1">
    <fb>0.18443573520000001</fb>
    <v>23</v>
  </rv>
  <rv s="1">
    <fb>3.4156</fb>
    <v>25</v>
  </rv>
  <rv s="1">
    <fb>5431752</fb>
    <v>24</v>
  </rv>
  <rv s="1">
    <fb>0.23199999999999998</fb>
    <v>23</v>
  </rv>
  <rv s="1">
    <fb>0.19899999999999998</fb>
    <v>23</v>
  </rv>
  <rv s="1">
    <fb>0.34</fb>
    <v>23</v>
  </rv>
  <rv s="1">
    <fb>0.151</fb>
    <v>23</v>
  </rv>
  <rv s="1">
    <fb>0.19</fb>
    <v>23</v>
  </rv>
  <rv s="1">
    <fb>0.59541000366210906</fb>
    <v>23</v>
  </rv>
  <rv s="0">
    <v>536870912</v>
    <v>Bratislava Region</v>
    <v>e637bf19-eeaa-4459-9caf-f56123dbf175</v>
    <v>en-GB</v>
    <v>Map</v>
  </rv>
  <rv s="0">
    <v>536870912</v>
    <v>Trnava Region</v>
    <v>4f2bb7cb-6583-4c39-9bf0-d4e3bb63dc18</v>
    <v>en-GB</v>
    <v>Map</v>
  </rv>
  <rv s="0">
    <v>536870912</v>
    <v>Nitra Region</v>
    <v>d1ead58e-466d-468e-a927-7b14d511bee9</v>
    <v>en-GB</v>
    <v>Map</v>
  </rv>
  <rv s="0">
    <v>536870912</v>
    <v>Trenčín Region</v>
    <v>20297534-639a-464f-90d3-81da4026bd2b</v>
    <v>en-GB</v>
    <v>Map</v>
  </rv>
  <rv s="0">
    <v>536870912</v>
    <v>Žilina Region</v>
    <v>712f0aa7-5c71-4ca0-b231-743ce5252eb2</v>
    <v>en-GB</v>
    <v>Map</v>
  </rv>
  <rv s="0">
    <v>536870912</v>
    <v>Banská Bystrica Region</v>
    <v>2e442f08-059f-48a2-8f6e-cbe382c50935</v>
    <v>en-GB</v>
    <v>Map</v>
  </rv>
  <rv s="0">
    <v>536870912</v>
    <v>Košice Region</v>
    <v>d93306fe-d07e-40fc-876e-e0ebf15d5b24</v>
    <v>en-GB</v>
    <v>Map</v>
  </rv>
  <rv s="0">
    <v>536870912</v>
    <v>Prešov Region</v>
    <v>9ed1d64f-c597-423c-8a57-6c255167c0ef</v>
    <v>en-GB</v>
    <v>Map</v>
  </rv>
  <rv s="3">
    <v>83</v>
  </rv>
  <rv s="1">
    <fb>0.18701973520562698</fb>
    <v>23</v>
  </rv>
  <rv s="1">
    <fb>0.49700000000000005</fb>
    <v>23</v>
  </rv>
  <rv s="1">
    <fb>5.56099987030029E-2</fb>
    <v>31</v>
  </rv>
  <rv s="1">
    <fb>2930419</fb>
    <v>24</v>
  </rv>
  <rv s="6">
    <v>#VALUE!</v>
    <v>en-GB</v>
    <v>edb4720a-f85f-2ef3-4669-e9de895513b0</v>
    <v>536870912</v>
    <v>1</v>
    <v>172</v>
    <v>37</v>
    <v>Slovakia</v>
    <v>19</v>
    <v>20</v>
    <v>Map</v>
    <v>21</v>
    <v>173</v>
    <v>SK</v>
    <v>1469</v>
    <v>1470</v>
    <v>246</v>
    <v>348</v>
    <v>1471</v>
    <v>1472</v>
    <v>1473</v>
    <v>1474</v>
    <v>1475</v>
    <v>EUR</v>
    <v>Slovakia, officially the Slovak Republic, is a landlocked country in Central Europe. It is bordered by Poland to the north, Ukraine to the east, Hungary to the south, Austria to the west, and the Czech Republic to the northwest. Slovakia's ...</v>
    <v>1476</v>
    <v>1477</v>
    <v>1478</v>
    <v>1479</v>
    <v>1480</v>
    <v>1481</v>
    <v>1482</v>
    <v>1483</v>
    <v>1484</v>
    <v>1485</v>
    <v>1472</v>
    <v>1488</v>
    <v>1489</v>
    <v>1490</v>
    <v>1491</v>
    <v>26</v>
    <v>1492</v>
    <v>Slovakia</v>
    <v>Nad Tatrou sa blýska</v>
    <v>1493</v>
    <v>Slovenská republika</v>
    <v>1494</v>
    <v>1495</v>
    <v>1496</v>
    <v>1497</v>
    <v>1498</v>
    <v>1499</v>
    <v>613</v>
    <v>89</v>
    <v>1500</v>
    <v>1501</v>
    <v>1502</v>
    <v>1511</v>
    <v>1512</v>
    <v>49</v>
    <v>1513</v>
    <v>1514</v>
    <v>Slovakia</v>
    <v>1515</v>
    <v>mdp/vdpid/143</v>
  </rv>
  <rv s="0">
    <v>536870912</v>
    <v>Slovenia</v>
    <v>4982784a-4967-52d1-c08e-ffd0f091566e</v>
    <v>en-GB</v>
    <v>Map</v>
  </rv>
  <rv s="1">
    <fb>0.30656339759590101</fb>
    <v>23</v>
  </rv>
  <rv s="1">
    <fb>20271</fb>
    <v>24</v>
  </rv>
  <rv s="1">
    <fb>7000</fb>
    <v>24</v>
  </rv>
  <rv s="1">
    <fb>9.4</fb>
    <v>25</v>
  </rv>
  <rv s="1">
    <fb>386</fb>
    <v>26</v>
  </rv>
  <rv s="0">
    <v>536870912</v>
    <v>Ljubljana</v>
    <v>692acddf-5ab9-3bdd-6312-19b898edc3c2</v>
    <v>en-GB</v>
    <v>Map</v>
  </rv>
  <rv s="1">
    <fb>12632.815000000001</fb>
    <v>24</v>
  </rv>
  <rv s="1">
    <fb>111.051074912815</fb>
    <v>27</v>
  </rv>
  <rv s="1">
    <fb>1.6305226075433801E-2</fb>
    <v>23</v>
  </rv>
  <rv s="1">
    <fb>6727.9993016421104</fb>
    <v>24</v>
  </rv>
  <rv s="1">
    <fb>0.61970011986429907</fb>
    <v>23</v>
  </rv>
  <rv s="1">
    <fb>61.114199486891998</fb>
    <v>28</v>
  </rv>
  <rv s="1">
    <fb>53742159516.927803</fb>
    <v>30</v>
  </rv>
  <rv s="1">
    <fb>1.0039673999999998</fb>
    <v>23</v>
  </rv>
  <rv s="1">
    <fb>0.78588999999999998</fb>
    <v>23</v>
  </rv>
  <rv s="2">
    <v>25</v>
    <v>21</v>
    <v>175</v>
    <v>7</v>
    <v>0</v>
    <v>Image of Slovenia</v>
  </rv>
  <rv s="1">
    <fb>1.7</fb>
    <v>28</v>
  </rv>
  <rv s="0">
    <v>805306368</v>
    <v>Nataša Pirc Musar (President)</v>
    <v>d6e983fd-ed88-47fa-3eaf-3d59eb5d7466</v>
    <v>en-GB</v>
    <v>Generic</v>
  </rv>
  <rv s="0">
    <v>805306368</v>
    <v>Robert Golob (Prime minister)</v>
    <v>520708e8-d129-bc6f-c374-2d90c03e2703</v>
    <v>en-GB</v>
    <v>Generic</v>
  </rv>
  <rv s="3">
    <v>84</v>
  </rv>
  <rv s="4">
    <v>https://www.bing.com/search?q=slovenia&amp;form=skydnc</v>
    <v>Learn more on Bing</v>
  </rv>
  <rv s="1">
    <fb>81.0292682926829</fb>
    <v>28</v>
  </rv>
  <rv s="1">
    <fb>7923300000</fb>
    <v>30</v>
  </rv>
  <rv s="1">
    <fb>5.25</fb>
    <v>29</v>
  </rv>
  <rv s="3">
    <v>85</v>
  </rv>
  <rv s="1">
    <fb>0.125241191</fb>
    <v>23</v>
  </rv>
  <rv s="1">
    <fb>3.0861000000000001</fb>
    <v>25</v>
  </rv>
  <rv s="1">
    <fb>2108732</fb>
    <v>24</v>
  </rv>
  <rv s="1">
    <fb>0.34399999999999997</fb>
    <v>23</v>
  </rv>
  <rv s="1">
    <fb>4.0999999999999995E-2</fb>
    <v>23</v>
  </rv>
  <rv s="1">
    <fb>0.1</fb>
    <v>23</v>
  </rv>
  <rv s="1">
    <fb>0.14800000000000002</fb>
    <v>23</v>
  </rv>
  <rv s="1">
    <fb>0.183</fb>
    <v>23</v>
  </rv>
  <rv s="1">
    <fb>0.58361000061035195</fb>
    <v>23</v>
  </rv>
  <rv s="0">
    <v>536870912</v>
    <v>Municipality of Ajdovščina</v>
    <v>e8ff9634-75bc-4bdf-b721-48a5c99cb8e7</v>
    <v>en-GB</v>
    <v>Map</v>
  </rv>
  <rv s="0">
    <v>536870912</v>
    <v>Municipality of Beltinci</v>
    <v>9bef4396-7834-4e89-8a71-3735c39c837c</v>
    <v>en-GB</v>
    <v>Map</v>
  </rv>
  <rv s="0">
    <v>536870912</v>
    <v>Municipality of Bled</v>
    <v>d22f33ac-dfad-42d4-96a3-6c14611c338e</v>
    <v>en-GB</v>
    <v>Map</v>
  </rv>
  <rv s="0">
    <v>536870912</v>
    <v>Municipality of Bohinj</v>
    <v>70a7ae97-dd74-45bf-ad1e-f34e0c54d3da</v>
    <v>en-GB</v>
    <v>Map</v>
  </rv>
  <rv s="0">
    <v>536870912</v>
    <v>Municipality of Bovec</v>
    <v>3dbad65b-0a46-b2fe-4229-cd346b82cfe8</v>
    <v>en-GB</v>
    <v>Map</v>
  </rv>
  <rv s="0">
    <v>536870912</v>
    <v>Municipality of Brda</v>
    <v>8706e65c-319b-4d94-4a64-e8a1f09ca2fa</v>
    <v>en-GB</v>
    <v>Map</v>
  </rv>
  <rv s="0">
    <v>536870912</v>
    <v>Municipality of Brezovica</v>
    <v>4b143cea-bac0-dee4-b861-8e14139e781e</v>
    <v>en-GB</v>
    <v>Map</v>
  </rv>
  <rv s="0">
    <v>536870912</v>
    <v>Municipality of Brežice</v>
    <v>8535b92e-e877-460a-af8f-6671983c8c81</v>
    <v>en-GB</v>
    <v>Map</v>
  </rv>
  <rv s="0">
    <v>536870912</v>
    <v>Urban Municipality of Celje</v>
    <v>5448cb43-700f-4546-8569-ad374b1c670b</v>
    <v>en-GB</v>
    <v>Map</v>
  </rv>
  <rv s="0">
    <v>536870912</v>
    <v>Municipality of Črenšovci</v>
    <v>5daa3032-e789-47e1-ab7c-d1d07e94ebc3</v>
    <v>en-GB</v>
    <v>Map</v>
  </rv>
  <rv s="0">
    <v>536870912</v>
    <v>Municipality of Destrnik</v>
    <v>872cd5ee-f057-44f0-897a-1fa370dc1d57</v>
    <v>en-GB</v>
    <v>Map</v>
  </rv>
  <rv s="0">
    <v>536870912</v>
    <v>Municipality of Divača</v>
    <v>cc9661a9-2ecf-4c19-9afd-afafee80f680</v>
    <v>en-GB</v>
    <v>Map</v>
  </rv>
  <rv s="0">
    <v>536870912</v>
    <v>Municipality of Dobrepolje</v>
    <v>9445b929-d2c6-6874-ec87-29f93f7564dc</v>
    <v>en-GB</v>
    <v>Map</v>
  </rv>
  <rv s="0">
    <v>536870912</v>
    <v>Municipality of Dobrova–Polhov Gradec</v>
    <v>a41dfdc8-e1bd-4d23-a960-8e5a1d077f02</v>
    <v>en-GB</v>
    <v>Map</v>
  </rv>
  <rv s="0">
    <v>536870912</v>
    <v>Municipality of Dol pri Ljubljani</v>
    <v>477a8d0d-8575-4212-be19-783c6ad90b05</v>
    <v>en-GB</v>
    <v>Map</v>
  </rv>
  <rv s="0">
    <v>536870912</v>
    <v>Municipality of Duplek</v>
    <v>ce314c0f-8d0c-2ef8-d81d-f76a543937ff</v>
    <v>en-GB</v>
    <v>Map</v>
  </rv>
  <rv s="0">
    <v>536870912</v>
    <v>Municipality of Gorenja Vas–Poljane</v>
    <v>82a5c332-c591-1246-be55-faf20094676e</v>
    <v>en-GB</v>
    <v>Map</v>
  </rv>
  <rv s="0">
    <v>536870912</v>
    <v>Municipality of Gorišnica</v>
    <v>778dee11-22c3-cab7-0ece-21d7c8d8c0b5</v>
    <v>en-GB</v>
    <v>Map</v>
  </rv>
  <rv s="0">
    <v>536870912</v>
    <v>Municipality of Gornji Grad</v>
    <v>d38afdb1-5bd4-4ab1-8d8f-fef8042cb7b1</v>
    <v>en-GB</v>
    <v>Map</v>
  </rv>
  <rv s="0">
    <v>536870912</v>
    <v>Municipality of Gornji Petrovci</v>
    <v>7234f13b-e596-4f77-b637-9fbdf41fa328</v>
    <v>en-GB</v>
    <v>Map</v>
  </rv>
  <rv s="0">
    <v>536870912</v>
    <v>Municipality of Grosuplje</v>
    <v>24c6acfb-3390-4af4-982d-6b58e1fe3afe</v>
    <v>en-GB</v>
    <v>Map</v>
  </rv>
  <rv s="0">
    <v>536870912</v>
    <v>Municipality of Hrastnik</v>
    <v>94e901c0-a700-44c1-8134-b4212b6f6967</v>
    <v>en-GB</v>
    <v>Map</v>
  </rv>
  <rv s="0">
    <v>536870912</v>
    <v>Municipality of Hrpelje-Kozina</v>
    <v>829ee96f-2640-1af6-c541-7be0ed0c63ef</v>
    <v>en-GB</v>
    <v>Map</v>
  </rv>
  <rv s="0">
    <v>536870912</v>
    <v>Municipality of Ig</v>
    <v>f670f221-cd60-a73f-d01a-d77448677c41</v>
    <v>en-GB</v>
    <v>Map</v>
  </rv>
  <rv s="0">
    <v>536870912</v>
    <v>Municipality of Ilirska Bistrica</v>
    <v>0012cd22-ec2f-44ff-a277-0a9209b17616</v>
    <v>en-GB</v>
    <v>Map</v>
  </rv>
  <rv s="0">
    <v>536870912</v>
    <v>Municipality of Jesenice</v>
    <v>c4918381-5682-414f-bd5d-e1a6f7c3ebb6</v>
    <v>en-GB</v>
    <v>Map</v>
  </rv>
  <rv s="0">
    <v>536870912</v>
    <v>Municipality of Kidričevo</v>
    <v>95d831e0-4a31-4e9b-9b80-c894da1ae7db</v>
    <v>en-GB</v>
    <v>Map</v>
  </rv>
  <rv s="0">
    <v>536870912</v>
    <v>Municipality of Kobarid</v>
    <v>2a4cba2d-bf96-465f-9bb3-73b091cfc4bc</v>
    <v>en-GB</v>
    <v>Map</v>
  </rv>
  <rv s="0">
    <v>536870912</v>
    <v>Municipality of Komen</v>
    <v>9df8677d-7209-b583-b423-55b3d8997b6b</v>
    <v>en-GB</v>
    <v>Map</v>
  </rv>
  <rv s="0">
    <v>536870912</v>
    <v>Urban Municipality of Koper</v>
    <v>d3de7f6d-7925-e2c1-7187-80b51ad55eb9</v>
    <v>en-GB</v>
    <v>Map</v>
  </rv>
  <rv s="0">
    <v>536870912</v>
    <v>Urban Municipality of Kranj</v>
    <v>d7eafa53-5595-f433-f879-e6844c650c86</v>
    <v>en-GB</v>
    <v>Map</v>
  </rv>
  <rv s="0">
    <v>536870912</v>
    <v>Municipality of Kranjska Gora</v>
    <v>d92d5871-12c7-4959-9a58-8018c2c67df3</v>
    <v>en-GB</v>
    <v>Map</v>
  </rv>
  <rv s="0">
    <v>536870912</v>
    <v>Municipality of Kungota</v>
    <v>44545c8a-ea6c-90bd-ed99-43b2f0014bb5</v>
    <v>en-GB</v>
    <v>Map</v>
  </rv>
  <rv s="0">
    <v>536870912</v>
    <v>Municipality of Kuzma</v>
    <v>686415d3-270c-4976-9708-599cdcd35299</v>
    <v>en-GB</v>
    <v>Map</v>
  </rv>
  <rv s="0">
    <v>536870912</v>
    <v>Municipality of Laško</v>
    <v>301bdb97-f6e0-c1dd-2e76-b21ceccd57ea</v>
    <v>en-GB</v>
    <v>Map</v>
  </rv>
  <rv s="0">
    <v>536870912</v>
    <v>Municipality of Lenart</v>
    <v>41fcd7f1-b493-476c-af12-2985c31a2f41</v>
    <v>en-GB</v>
    <v>Map</v>
  </rv>
  <rv s="0">
    <v>536870912</v>
    <v>Municipality of Litija</v>
    <v>8643e662-1188-ecff-acca-47ee63a722f3</v>
    <v>en-GB</v>
    <v>Map</v>
  </rv>
  <rv s="0">
    <v>536870912</v>
    <v>Municipality of Loška Dolina</v>
    <v>e485c452-386a-4b8e-949c-412a9d18d3c0</v>
    <v>en-GB</v>
    <v>Map</v>
  </rv>
  <rv s="0">
    <v>536870912</v>
    <v>Municipality of Loški Potok</v>
    <v>6802b984-59c0-62c0-bb00-1b4331045a14</v>
    <v>en-GB</v>
    <v>Map</v>
  </rv>
  <rv s="0">
    <v>536870912</v>
    <v>Municipality of Luče</v>
    <v>1b6b2f19-5954-def0-cae4-97ca90fe52a0</v>
    <v>en-GB</v>
    <v>Map</v>
  </rv>
  <rv s="0">
    <v>536870912</v>
    <v>Municipality of Lukovica</v>
    <v>df2c2492-744a-2180-0a62-4d20ab7fc703</v>
    <v>en-GB</v>
    <v>Map</v>
  </rv>
  <rv s="0">
    <v>536870912</v>
    <v>Municipality of Majšperk</v>
    <v>172c3fc2-3a5d-4a26-9af6-924b93061fb0</v>
    <v>en-GB</v>
    <v>Map</v>
  </rv>
  <rv s="0">
    <v>536870912</v>
    <v>Municipality of Mengeš</v>
    <v>b4ae743d-2364-4b6f-8f50-251ec0cde413</v>
    <v>en-GB</v>
    <v>Map</v>
  </rv>
  <rv s="0">
    <v>536870912</v>
    <v>Municipality of Miren-Kostanjevica</v>
    <v>40ef47ea-0319-49a2-8509-7181df2880a0</v>
    <v>en-GB</v>
    <v>Map</v>
  </rv>
  <rv s="0">
    <v>536870912</v>
    <v>Municipality of Moravske Toplice</v>
    <v>afcb8131-48c0-4412-c5f1-f7bcad8ac609</v>
    <v>en-GB</v>
    <v>Map</v>
  </rv>
  <rv s="0">
    <v>536870912</v>
    <v>Urban Municipality of Murska Sobota</v>
    <v>05e2b813-5069-8cbe-6653-24791383acad</v>
    <v>en-GB</v>
    <v>Map</v>
  </rv>
  <rv s="0">
    <v>536870912</v>
    <v>Municipality of Muta</v>
    <v>f8077c81-8f3d-54b8-6076-fb947d0c5778</v>
    <v>en-GB</v>
    <v>Map</v>
  </rv>
  <rv s="0">
    <v>536870912</v>
    <v>Municipality of Naklo</v>
    <v>11380975-60b5-4966-fbe3-9a3250b3a68b</v>
    <v>en-GB</v>
    <v>Map</v>
  </rv>
  <rv s="0">
    <v>536870912</v>
    <v>Municipality of Nazarje</v>
    <v>8bb06049-922f-44f3-8006-9fe6bfb22cf3</v>
    <v>en-GB</v>
    <v>Map</v>
  </rv>
  <rv s="0">
    <v>536870912</v>
    <v>Urban Municipality of Novo Mesto</v>
    <v>ecb68727-78e6-82f8-03d8-2bd74d3216bd</v>
    <v>en-GB</v>
    <v>Map</v>
  </rv>
  <rv s="0">
    <v>536870912</v>
    <v>Municipality of Ormož</v>
    <v>3c23e56e-c6fc-8c60-e735-693ef913c10d</v>
    <v>en-GB</v>
    <v>Map</v>
  </rv>
  <rv s="0">
    <v>536870912</v>
    <v>Municipality of Osilnica</v>
    <v>ff1963f2-c9be-08fb-02f6-1b8d2b2c3036</v>
    <v>en-GB</v>
    <v>Map</v>
  </rv>
  <rv s="0">
    <v>536870912</v>
    <v>Municipality of Pesnica</v>
    <v>12c6baa9-cdac-e528-61fd-44e3449331d0</v>
    <v>en-GB</v>
    <v>Map</v>
  </rv>
  <rv s="0">
    <v>536870912</v>
    <v>Municipality of Pivka</v>
    <v>69d42788-fc69-40d4-af00-15bd96297795</v>
    <v>en-GB</v>
    <v>Map</v>
  </rv>
  <rv s="0">
    <v>536870912</v>
    <v>Municipality of Postojna</v>
    <v>dd32dd11-8a80-4071-862f-8f4d834587ba</v>
    <v>en-GB</v>
    <v>Map</v>
  </rv>
  <rv s="0">
    <v>536870912</v>
    <v>Municipality of Rače-Fram</v>
    <v>58cea260-cf6d-130e-955f-75446f99d042</v>
    <v>en-GB</v>
    <v>Map</v>
  </rv>
  <rv s="0">
    <v>536870912</v>
    <v>Municipality of Radenci</v>
    <v>d24d6079-5c53-6f39-1610-f4262eed09bd</v>
    <v>en-GB</v>
    <v>Map</v>
  </rv>
  <rv s="0">
    <v>536870912</v>
    <v>Municipality of Radlje ob Dravi</v>
    <v>faef4ce0-028b-1997-16c0-11374da11083</v>
    <v>en-GB</v>
    <v>Map</v>
  </rv>
  <rv s="0">
    <v>536870912</v>
    <v>Municipality of Ribnica</v>
    <v>9df4ab22-5e42-1f7e-a74f-d1da8b718ea8</v>
    <v>en-GB</v>
    <v>Map</v>
  </rv>
  <rv s="0">
    <v>536870912</v>
    <v>Municipality of Rogaška Slatina</v>
    <v>704d0b89-cc99-6d2e-afbd-85da1e3a309e</v>
    <v>en-GB</v>
    <v>Map</v>
  </rv>
  <rv s="0">
    <v>536870912</v>
    <v>Municipality of Rogatec</v>
    <v>bc705953-b090-4299-84cb-1cc3e80d18c2</v>
    <v>en-GB</v>
    <v>Map</v>
  </rv>
  <rv s="0">
    <v>536870912</v>
    <v>Municipality of Ruše</v>
    <v>fa881299-d55e-4b33-a067-7da80ca0ba11</v>
    <v>en-GB</v>
    <v>Map</v>
  </rv>
  <rv s="0">
    <v>536870912</v>
    <v>Municipality of Semič</v>
    <v>db1f2f4a-80bb-ac15-e657-2433a69f8bf2</v>
    <v>en-GB</v>
    <v>Map</v>
  </rv>
  <rv s="0">
    <v>536870912</v>
    <v>Municipality of Sevnica</v>
    <v>35e0a39f-7973-41d4-8057-b1414abaf87e</v>
    <v>en-GB</v>
    <v>Map</v>
  </rv>
  <rv s="0">
    <v>536870912</v>
    <v>Municipality of Sežana</v>
    <v>8afe5878-39dc-438b-4114-ef612d14f40b</v>
    <v>en-GB</v>
    <v>Map</v>
  </rv>
  <rv s="0">
    <v>536870912</v>
    <v>Urban Municipality of Slovenj Gradec</v>
    <v>309d93b6-7675-411c-b968-258e6b7d8b0f</v>
    <v>en-GB</v>
    <v>Map</v>
  </rv>
  <rv s="0">
    <v>536870912</v>
    <v>Municipality of Šenčur</v>
    <v>ca24f4d6-78d3-cbdf-5cf1-524b2b4e960f</v>
    <v>en-GB</v>
    <v>Map</v>
  </rv>
  <rv s="0">
    <v>536870912</v>
    <v>Municipality of Šentilj</v>
    <v>be951893-e5d9-40b5-882a-96da6ddcdd18</v>
    <v>en-GB</v>
    <v>Map</v>
  </rv>
  <rv s="0">
    <v>536870912</v>
    <v>Municipality of Šentjur</v>
    <v>d1d1359a-ca60-4335-b889-9169c2f46fed</v>
    <v>en-GB</v>
    <v>Map</v>
  </rv>
  <rv s="0">
    <v>536870912</v>
    <v>Municipality of Škocjan</v>
    <v>1d48bed2-934f-4331-bfa1-9139441ebe51</v>
    <v>en-GB</v>
    <v>Map</v>
  </rv>
  <rv s="0">
    <v>536870912</v>
    <v>Municipality of Škofja Loka</v>
    <v>15e2d3a1-0921-48e4-9cba-ada833e53279</v>
    <v>en-GB</v>
    <v>Map</v>
  </rv>
  <rv s="0">
    <v>536870912</v>
    <v>Municipality of Šoštanj</v>
    <v>087d824f-75aa-4050-96df-3a5dab14d8c7</v>
    <v>en-GB</v>
    <v>Map</v>
  </rv>
  <rv s="0">
    <v>536870912</v>
    <v>Municipality of Trebnje</v>
    <v>2551f98c-fd81-46cd-9704-90d5157b8a7d</v>
    <v>en-GB</v>
    <v>Map</v>
  </rv>
  <rv s="0">
    <v>536870912</v>
    <v>Municipality of Tržič</v>
    <v>b478781d-dd10-af6a-0efd-f8010ff3aefd</v>
    <v>en-GB</v>
    <v>Map</v>
  </rv>
  <rv s="0">
    <v>536870912</v>
    <v>Municipality of Turnišče</v>
    <v>fd350329-24bd-4322-9855-1ae9bbd787d1</v>
    <v>en-GB</v>
    <v>Map</v>
  </rv>
  <rv s="0">
    <v>536870912</v>
    <v>Municipality of Velike Lašče</v>
    <v>9f9bc323-2682-3f3c-66d9-9f811ced26f0</v>
    <v>en-GB</v>
    <v>Map</v>
  </rv>
  <rv s="0">
    <v>536870912</v>
    <v>Municipality of Videm</v>
    <v>7d09ed20-8b8b-4203-7009-eb3fbae59451</v>
    <v>en-GB</v>
    <v>Map</v>
  </rv>
  <rv s="0">
    <v>536870912</v>
    <v>Municipality of Vojnik</v>
    <v>811ebf57-dd97-492e-ac84-d14a067994ec</v>
    <v>en-GB</v>
    <v>Map</v>
  </rv>
  <rv s="0">
    <v>536870912</v>
    <v>Municipality of Vrhnika</v>
    <v>38f8778f-7b02-4c8f-a186-99d42dc7ce83</v>
    <v>en-GB</v>
    <v>Map</v>
  </rv>
  <rv s="0">
    <v>536870912</v>
    <v>Municipality of Vuzenica</v>
    <v>36d6761e-9889-2ccf-8be6-8df212dcd3d1</v>
    <v>en-GB</v>
    <v>Map</v>
  </rv>
  <rv s="0">
    <v>536870912</v>
    <v>Municipality of Železniki</v>
    <v>b9f73d63-e80b-8fad-00e8-10df8b61f80c</v>
    <v>en-GB</v>
    <v>Map</v>
  </rv>
  <rv s="0">
    <v>536870912</v>
    <v>Municipality of Žiri</v>
    <v>a5fe8a66-0871-b51c-52f6-fc56b709e4d3</v>
    <v>en-GB</v>
    <v>Map</v>
  </rv>
  <rv s="0">
    <v>536870912</v>
    <v>Municipality of Bistrica ob Sotli</v>
    <v>34f5707e-443e-4c35-bf5f-8a6e014f3ade</v>
    <v>en-GB</v>
    <v>Map</v>
  </rv>
  <rv s="0">
    <v>536870912</v>
    <v>Municipality of Bloke</v>
    <v>81844042-134b-ade4-b6af-19673540e55a</v>
    <v>en-GB</v>
    <v>Map</v>
  </rv>
  <rv s="0">
    <v>536870912</v>
    <v>Municipality of Braslovče</v>
    <v>5c3cb026-5918-49e6-a366-62519b4f7fce</v>
    <v>en-GB</v>
    <v>Map</v>
  </rv>
  <rv s="0">
    <v>536870912</v>
    <v>Municipality of Cankova</v>
    <v>c4cd8384-ca99-4519-88f7-0c8ea9d00655</v>
    <v>en-GB</v>
    <v>Map</v>
  </rv>
  <rv s="0">
    <v>536870912</v>
    <v>Municipality of Dobje</v>
    <v>6248b25f-0560-eca6-7148-61c3c7eb5aa5</v>
    <v>en-GB</v>
    <v>Map</v>
  </rv>
  <rv s="0">
    <v>536870912</v>
    <v>Municipality of Dobrna</v>
    <v>22bff8d4-8c8c-449f-b90f-b1b4470be361</v>
    <v>en-GB</v>
    <v>Map</v>
  </rv>
  <rv s="0">
    <v>536870912</v>
    <v>Municipality of Dobrovnik</v>
    <v>3f50f1ce-1a62-4cb3-8d03-24472f0281e1</v>
    <v>en-GB</v>
    <v>Map</v>
  </rv>
  <rv s="0">
    <v>536870912</v>
    <v>Municipality of Dolenjske Toplice</v>
    <v>830d8042-fb73-42b1-d215-2d72ef4a68ba</v>
    <v>en-GB</v>
    <v>Map</v>
  </rv>
  <rv s="0">
    <v>536870912</v>
    <v>Municipality of Grad</v>
    <v>93d9eb01-47d2-631f-ba05-a9db08affa8b</v>
    <v>en-GB</v>
    <v>Map</v>
  </rv>
  <rv s="0">
    <v>536870912</v>
    <v>Municipality of Hajdina</v>
    <v>a47a1372-d3fd-9c76-69dd-1f74f6d59feb</v>
    <v>en-GB</v>
    <v>Map</v>
  </rv>
  <rv s="0">
    <v>536870912</v>
    <v>Municipality of Hoče-Slivnica</v>
    <v>7b5c4ad5-7d8e-bd65-1713-96ba30f890b9</v>
    <v>en-GB</v>
    <v>Map</v>
  </rv>
  <rv s="0">
    <v>536870912</v>
    <v>Municipality of Hodoš</v>
    <v>36eafae6-24a1-48f2-8677-04ea6cc19fdb</v>
    <v>en-GB</v>
    <v>Map</v>
  </rv>
  <rv s="0">
    <v>536870912</v>
    <v>Municipality of Horjul</v>
    <v>1b15adb4-fda2-957c-5728-4b5ae73adb17</v>
    <v>en-GB</v>
    <v>Map</v>
  </rv>
  <rv s="0">
    <v>536870912</v>
    <v>Municipality of Jezersko</v>
    <v>adf4417c-70c5-b6e4-b2b4-c3150ddee49e</v>
    <v>en-GB</v>
    <v>Map</v>
  </rv>
  <rv s="0">
    <v>536870912</v>
    <v>Municipality of Komenda</v>
    <v>46827302-9d16-4bc4-8395-1553b7a56a4a</v>
    <v>en-GB</v>
    <v>Map</v>
  </rv>
  <rv s="0">
    <v>536870912</v>
    <v>Municipality of Kostel</v>
    <v>3d02add7-0ed3-44a9-abe3-cbd5ba7de8a9</v>
    <v>en-GB</v>
    <v>Map</v>
  </rv>
  <rv s="0">
    <v>536870912</v>
    <v>Municipality of Križevci</v>
    <v>89b4a194-526f-4384-ac61-561640fe2a3e</v>
    <v>en-GB</v>
    <v>Map</v>
  </rv>
  <rv s="0">
    <v>536870912</v>
    <v>Municipality of Lovrenc na Pohorju</v>
    <v>1131334e-4177-47a5-8935-9bc1b8c845af</v>
    <v>en-GB</v>
    <v>Map</v>
  </rv>
  <rv s="0">
    <v>536870912</v>
    <v>Municipality of Miklavž na Dravskem Polju</v>
    <v>ea68566a-545a-44f9-9a6c-5544e94480cc</v>
    <v>en-GB</v>
    <v>Map</v>
  </rv>
  <rv s="0">
    <v>536870912</v>
    <v>Municipality of Mirna Peč</v>
    <v>b8f2d548-4947-ab86-9cbb-65b24b559582</v>
    <v>en-GB</v>
    <v>Map</v>
  </rv>
  <rv s="0">
    <v>536870912</v>
    <v>Municipality of Prebold</v>
    <v>8fded940-5b8d-4940-a2cc-6f53fb4de6eb</v>
    <v>en-GB</v>
    <v>Map</v>
  </rv>
  <rv s="0">
    <v>536870912</v>
    <v>Municipality of Razkrižje</v>
    <v>1fe228a1-de9a-4065-ba7c-4943411fe572</v>
    <v>en-GB</v>
    <v>Map</v>
  </rv>
  <rv s="0">
    <v>536870912</v>
    <v>Municipality of Sodražica</v>
    <v>faf2102c-a652-501a-6560-c70c946f87b3</v>
    <v>en-GB</v>
    <v>Map</v>
  </rv>
  <rv s="0">
    <v>536870912</v>
    <v>Municipality of Solčava</v>
    <v>1988486a-930a-92f0-bc88-f7b00a880de5</v>
    <v>en-GB</v>
    <v>Map</v>
  </rv>
  <rv s="0">
    <v>536870912</v>
    <v>Municipality of Sveti Andraž v Slovenskih Goricah</v>
    <v>9ecfbead-a9dd-5095-a8f5-8ab94a0e81cb</v>
    <v>en-GB</v>
    <v>Map</v>
  </rv>
  <rv s="0">
    <v>536870912</v>
    <v>Municipality of Šempeter-Vrtojba</v>
    <v>4c7b336a-886e-4632-90ba-0a143f939cf8</v>
    <v>en-GB</v>
    <v>Map</v>
  </rv>
  <rv s="0">
    <v>536870912</v>
    <v>Municipality of Trnovska Vas</v>
    <v>6ec91fbd-72b7-40bf-86fc-bfe535a0ea48</v>
    <v>en-GB</v>
    <v>Map</v>
  </rv>
  <rv s="0">
    <v>536870912</v>
    <v>Municipality of Veržej</v>
    <v>d07fa182-24a5-4b92-a267-208e6b60fe5f</v>
    <v>en-GB</v>
    <v>Map</v>
  </rv>
  <rv s="0">
    <v>536870912</v>
    <v>Municipality of Žalec</v>
    <v>3b045e42-9802-1691-998e-c2fb7791b3b3</v>
    <v>en-GB</v>
    <v>Map</v>
  </rv>
  <rv s="0">
    <v>536870912</v>
    <v>Municipality of Žirovnica</v>
    <v>7cf15cfc-de56-1fda-b1d0-73f139585af6</v>
    <v>en-GB</v>
    <v>Map</v>
  </rv>
  <rv s="0">
    <v>536870912</v>
    <v>Municipality of Šmartno pri Litiji</v>
    <v>d520f250-5faa-4c03-af72-5ad0c897927c</v>
    <v>en-GB</v>
    <v>Map</v>
  </rv>
  <rv s="0">
    <v>536870912</v>
    <v>Municipality of Apače</v>
    <v>88e8afa4-3f8b-438b-8aeb-12de59333fb4</v>
    <v>en-GB</v>
    <v>Map</v>
  </rv>
  <rv s="0">
    <v>536870912</v>
    <v>Municipality of Cirkulane</v>
    <v>b2b430b8-654b-4ca4-a8e0-5c37c2868eab</v>
    <v>en-GB</v>
    <v>Map</v>
  </rv>
  <rv s="0">
    <v>536870912</v>
    <v>Municipality of Mokronog-Trebelno</v>
    <v>9c5ccbb1-2766-6ba1-93de-f8865ce00a05</v>
    <v>en-GB</v>
    <v>Map</v>
  </rv>
  <rv s="0">
    <v>536870912</v>
    <v>Municipality of Renče–Vogrsko</v>
    <v>9634dd56-dadf-4d1d-9a12-b65f14d57168</v>
    <v>en-GB</v>
    <v>Map</v>
  </rv>
  <rv s="0">
    <v>536870912</v>
    <v>Municipality of Straža</v>
    <v>6600a980-fec2-fed4-9414-71daca7fc01a</v>
    <v>en-GB</v>
    <v>Map</v>
  </rv>
  <rv s="0">
    <v>536870912</v>
    <v>Municipality of Sveta Trojica v Slovenskih Goricah</v>
    <v>bafc1328-988b-ccd4-0649-480da11121d6</v>
    <v>en-GB</v>
    <v>Map</v>
  </rv>
  <rv s="0">
    <v>536870912</v>
    <v>Municipality of Sveti Tomaž</v>
    <v>b2260fe5-ca56-4f13-91d5-93cb17c7836f</v>
    <v>en-GB</v>
    <v>Map</v>
  </rv>
  <rv s="0">
    <v>536870912</v>
    <v>Municipality of Šmarješke Toplice</v>
    <v>c7e55001-78c9-41db-85b5-e8e9bd21ad85</v>
    <v>en-GB</v>
    <v>Map</v>
  </rv>
  <rv s="0">
    <v>536870912</v>
    <v>Municipality of Gorje</v>
    <v>c1e95d1f-74e2-b67b-dd6c-0627fe6fb1a5</v>
    <v>en-GB</v>
    <v>Map</v>
  </rv>
  <rv s="0">
    <v>536870912</v>
    <v>Municipality of Log-Dragomer</v>
    <v>d5de88e3-5ac6-53ea-0f27-707b45e685d1</v>
    <v>en-GB</v>
    <v>Map</v>
  </rv>
  <rv s="0">
    <v>536870912</v>
    <v>Municipality of Sveti Jurij v Slovenskih Goricah</v>
    <v>b0016596-5082-37e9-6354-8b17ed79978c</v>
    <v>en-GB</v>
    <v>Map</v>
  </rv>
  <rv s="0">
    <v>536870912</v>
    <v>Municipality of Šentrupert</v>
    <v>33bdae3d-5f12-f41a-7783-9812948801e6</v>
    <v>en-GB</v>
    <v>Map</v>
  </rv>
  <rv s="3">
    <v>86</v>
  </rv>
  <rv s="1">
    <fb>0.18626997966917902</fb>
    <v>23</v>
  </rv>
  <rv s="1">
    <fb>0.31</fb>
    <v>23</v>
  </rv>
  <rv s="1">
    <fb>4.1950001716613797E-2</fb>
    <v>31</v>
  </rv>
  <rv s="1">
    <fb>1144654</fb>
    <v>24</v>
  </rv>
  <rv s="6">
    <v>#VALUE!</v>
    <v>en-GB</v>
    <v>4982784a-4967-52d1-c08e-ffd0f091566e</v>
    <v>536870912</v>
    <v>1</v>
    <v>178</v>
    <v>37</v>
    <v>Slovenia</v>
    <v>19</v>
    <v>20</v>
    <v>Map</v>
    <v>21</v>
    <v>22</v>
    <v>SI</v>
    <v>1518</v>
    <v>1519</v>
    <v>1520</v>
    <v>1521</v>
    <v>1522</v>
    <v>1523</v>
    <v>1524</v>
    <v>1525</v>
    <v>1526</v>
    <v>EUR</v>
    <v>Slovenia, officially the Republic of Slovenia, is a country in Central Europe. It borders Italy to the west, Austria to the north, Hungary to the northeast, Croatia to the south and southeast, and a short coastline within the Adriatic Sea to the ...</v>
    <v>1527</v>
    <v>894</v>
    <v>1528</v>
    <v>1529</v>
    <v>1480</v>
    <v>1530</v>
    <v>1531</v>
    <v>1532</v>
    <v>1533</v>
    <v>1534</v>
    <v>1523</v>
    <v>1537</v>
    <v>1538</v>
    <v>1539</v>
    <v>1540</v>
    <v>604</v>
    <v>1541</v>
    <v>Slovenia</v>
    <v>National anthem of Slovenia</v>
    <v>1542</v>
    <v>Republika Slovenija</v>
    <v>1543</v>
    <v>1544</v>
    <v>1545</v>
    <v>424</v>
    <v>1119</v>
    <v>1546</v>
    <v>1547</v>
    <v>1548</v>
    <v>1549</v>
    <v>1550</v>
    <v>1551</v>
    <v>1677</v>
    <v>1678</v>
    <v>49</v>
    <v>1679</v>
    <v>1680</v>
    <v>Slovenia</v>
    <v>1681</v>
    <v>mdp/vdpid/212</v>
  </rv>
  <rv s="0">
    <v>536870912</v>
    <v>Spain</v>
    <v>1baf9d59-f443-e9f4-6e49-de048a073e3f</v>
    <v>en-GB</v>
    <v>Map</v>
  </rv>
  <rv s="1">
    <fb>0.52577247440306896</fb>
    <v>23</v>
  </rv>
  <rv s="1">
    <fb>505990</fb>
    <v>24</v>
  </rv>
  <rv s="1">
    <fb>196000</fb>
    <v>24</v>
  </rv>
  <rv s="1">
    <fb>7.9</fb>
    <v>25</v>
  </rv>
  <rv s="1">
    <fb>34</fb>
    <v>26</v>
  </rv>
  <rv s="0">
    <v>536870912</v>
    <v>Madrid</v>
    <v>a497c067-c4c6-4bf4-9a5d-34fd30589bda</v>
    <v>en-GB</v>
    <v>Map</v>
  </rv>
  <rv s="1">
    <fb>244002.18</fb>
    <v>24</v>
  </rv>
  <rv s="1">
    <fb>110.96151904206</fb>
    <v>27</v>
  </rv>
  <rv s="1">
    <fb>6.9953624171701497E-3</fb>
    <v>23</v>
  </rv>
  <rv s="1">
    <fb>5355.9870055822103</fb>
    <v>24</v>
  </rv>
  <rv s="1">
    <fb>1.26</fb>
    <v>25</v>
  </rv>
  <rv s="1">
    <fb>0.36936209528965797</fb>
    <v>23</v>
  </rv>
  <rv s="1">
    <fb>72.955546118337793</fb>
    <v>28</v>
  </rv>
  <rv s="1">
    <fb>1394116310768.6299</fb>
    <v>30</v>
  </rv>
  <rv s="1">
    <fb>1.0271029</fb>
    <v>23</v>
  </rv>
  <rv s="1">
    <fb>0.88853009999999999</fb>
    <v>23</v>
  </rv>
  <rv s="2">
    <v>26</v>
    <v>21</v>
    <v>180</v>
    <v>7</v>
    <v>0</v>
    <v>Image of Spain</v>
  </rv>
  <rv s="1">
    <fb>2.5</fb>
    <v>28</v>
  </rv>
  <rv s="0">
    <v>805306368</v>
    <v>Felipe VI (Monarch)</v>
    <v>ec86fb82-ddbc-286a-d1a7-3644682c1efc</v>
    <v>en-GB</v>
    <v>Generic</v>
  </rv>
  <rv s="0">
    <v>805306368</v>
    <v>Pedro Sánchez (Prime minister)</v>
    <v>9e0d6cf3-f466-7b6f-0a92-aa23020fc120</v>
    <v>en-GB</v>
    <v>Generic</v>
  </rv>
  <rv s="3">
    <v>87</v>
  </rv>
  <rv s="4">
    <v>https://www.bing.com/search?q=spain&amp;form=skydnc</v>
    <v>Learn more on Bing</v>
  </rv>
  <rv s="1">
    <fb>83.334146341463395</fb>
    <v>28</v>
  </rv>
  <rv s="1">
    <fb>797285840000</fb>
    <v>30</v>
  </rv>
  <rv s="1">
    <fb>5.6</fb>
    <v>29</v>
  </rv>
  <rv s="3">
    <v>88</v>
  </rv>
  <rv s="1">
    <fb>0.24229018520000001</fb>
    <v>23</v>
  </rv>
  <rv s="1">
    <fb>3.8723000000000001</fb>
    <v>25</v>
  </rv>
  <rv s="1">
    <fb>47615034</fb>
    <v>24</v>
  </rv>
  <rv s="1">
    <fb>0.23399999999999999</fb>
    <v>23</v>
  </rv>
  <rv s="1">
    <fb>0.254</fb>
    <v>23</v>
  </rv>
  <rv s="1">
    <fb>6.2E-2</fb>
    <v>23</v>
  </rv>
  <rv s="1">
    <fb>0.122</fb>
    <v>23</v>
  </rv>
  <rv s="1">
    <fb>0.57492000579834002</fb>
    <v>23</v>
  </rv>
  <rv s="0">
    <v>536870912</v>
    <v>Andalusia</v>
    <v>b009454b-b921-1477-fbf3-ea4c66d409b5</v>
    <v>en-GB</v>
    <v>Map</v>
  </rv>
  <rv s="0">
    <v>536870912</v>
    <v>Catalonia</v>
    <v>54afd4ed-d6c4-c6c9-2f8d-10440795b196</v>
    <v>en-GB</v>
    <v>Map</v>
  </rv>
  <rv s="0">
    <v>536870912</v>
    <v>Community of Madrid</v>
    <v>854c08ed-f6d7-c812-1a3f-46928ae0597e</v>
    <v>en-GB</v>
    <v>Map</v>
  </rv>
  <rv s="0">
    <v>536870912</v>
    <v>Valencian Community</v>
    <v>d1a45f13-aca9-6854-cb23-92573a279216</v>
    <v>en-GB</v>
    <v>Map</v>
  </rv>
  <rv s="0">
    <v>536870912</v>
    <v>Galicia</v>
    <v>70c91f08-f55c-f98a-047e-aa9228ed4253</v>
    <v>en-GB</v>
    <v>Map</v>
  </rv>
  <rv s="0">
    <v>536870912</v>
    <v>Castile and León</v>
    <v>7fc8f34d-7f31-b8c6-34d4-545cb3920adf</v>
    <v>en-GB</v>
    <v>Map</v>
  </rv>
  <rv s="0">
    <v>536870912</v>
    <v>Basque Country</v>
    <v>27cbb013-d521-0f66-7c87-67bad92e92f5</v>
    <v>en-GB</v>
    <v>Map</v>
  </rv>
  <rv s="0">
    <v>536870912</v>
    <v>Canary Islands</v>
    <v>e5f4f633-d27e-9012-be27-a85d7ed21999</v>
    <v>en-GB</v>
    <v>Map</v>
  </rv>
  <rv s="0">
    <v>536870912</v>
    <v>Castilla–La Mancha</v>
    <v>1e79c598-5619-e707-75d9-40410db3c0b2</v>
    <v>en-GB</v>
    <v>Map</v>
  </rv>
  <rv s="0">
    <v>536870912</v>
    <v>Region of Murcia</v>
    <v>e697a468-5c9d-9a42-68ac-b04781a55abd</v>
    <v>en-GB</v>
    <v>Map</v>
  </rv>
  <rv s="0">
    <v>536870912</v>
    <v>Aragon</v>
    <v>66482df7-7a8d-eb53-1b74-7702eb8f6ab7</v>
    <v>en-GB</v>
    <v>Map</v>
  </rv>
  <rv s="0">
    <v>536870912</v>
    <v>Asturias</v>
    <v>6880b28a-27ed-46a3-3b3f-93553df34103</v>
    <v>en-GB</v>
    <v>Map</v>
  </rv>
  <rv s="0">
    <v>536870912</v>
    <v>Extremadura</v>
    <v>60c245e4-f9c9-d637-1ff7-50148c20166f</v>
    <v>en-GB</v>
    <v>Map</v>
  </rv>
  <rv s="0">
    <v>536870912</v>
    <v>Navarre</v>
    <v>bd2c46e0-0dec-2a95-cf06-e23728a2a0ed</v>
    <v>en-GB</v>
    <v>Map</v>
  </rv>
  <rv s="0">
    <v>536870912</v>
    <v>Cantabria</v>
    <v>ff0ffbe3-172a-ecd8-17cd-6f2f89c9d0dd</v>
    <v>en-GB</v>
    <v>Map</v>
  </rv>
  <rv s="0">
    <v>536870912</v>
    <v>La Rioja</v>
    <v>c27fd34e-d1ab-5145-cc6e-9d85b07f919e</v>
    <v>en-GB</v>
    <v>Map</v>
  </rv>
  <rv s="0">
    <v>536870912</v>
    <v>Ceuta</v>
    <v>4575b2d9-4933-9d93-b84d-3080054b3dda</v>
    <v>en-GB</v>
    <v>Map</v>
  </rv>
  <rv s="0">
    <v>536870912</v>
    <v>Melilla</v>
    <v>a67b3afb-47dd-d884-afd6-0794c4de12ba</v>
    <v>en-GB</v>
    <v>Map</v>
  </rv>
  <rv s="3">
    <v>89</v>
  </rv>
  <rv s="1">
    <fb>0.14248211393678101</fb>
    <v>23</v>
  </rv>
  <rv s="1">
    <fb>0.47</fb>
    <v>23</v>
  </rv>
  <rv s="1">
    <fb>0.13958999633789099</fb>
    <v>31</v>
  </rv>
  <rv s="1">
    <fb>37927409</fb>
    <v>24</v>
  </rv>
  <rv s="6">
    <v>#VALUE!</v>
    <v>en-GB</v>
    <v>1baf9d59-f443-e9f4-6e49-de048a073e3f</v>
    <v>536870912</v>
    <v>1</v>
    <v>183</v>
    <v>37</v>
    <v>Spain</v>
    <v>19</v>
    <v>20</v>
    <v>Map</v>
    <v>21</v>
    <v>22</v>
    <v>ES</v>
    <v>1684</v>
    <v>1685</v>
    <v>1686</v>
    <v>1687</v>
    <v>1688</v>
    <v>1689</v>
    <v>1690</v>
    <v>1691</v>
    <v>1692</v>
    <v>EUR</v>
    <v>Spain, officially the Kingdom of Spain, is a country in Southwestern Europe with territories in North Africa. Featuring the southernmost point of continental Europe, it is the largest country in Southern Europe and the fourth-most populous ...</v>
    <v>1693</v>
    <v>1694</v>
    <v>1695</v>
    <v>1696</v>
    <v>191</v>
    <v>1697</v>
    <v>1698</v>
    <v>1699</v>
    <v>1700</v>
    <v>1701</v>
    <v>1689</v>
    <v>1704</v>
    <v>1705</v>
    <v>1706</v>
    <v>1707</v>
    <v>196</v>
    <v>1708</v>
    <v>Spain</v>
    <v>Marcha Real</v>
    <v>1709</v>
    <v>Reino de España</v>
    <v>1710</v>
    <v>1711</v>
    <v>1712</v>
    <v>1713</v>
    <v>1714</v>
    <v>1417</v>
    <v>1049</v>
    <v>1715</v>
    <v>1716</v>
    <v>379</v>
    <v>1717</v>
    <v>1736</v>
    <v>1737</v>
    <v>633</v>
    <v>1738</v>
    <v>1739</v>
    <v>Spain</v>
    <v>1740</v>
    <v>mdp/vdpid/217</v>
  </rv>
  <rv s="0">
    <v>536870912</v>
    <v>Sweden</v>
    <v>a5928099-53c3-11a8-91e6-6fe59b8c4f9a</v>
    <v>en-GB</v>
    <v>Map</v>
  </rv>
  <rv s="1">
    <fb>7.4427340355012209E-2</fb>
    <v>23</v>
  </rv>
  <rv s="1">
    <fb>447425.16</fb>
    <v>24</v>
  </rv>
  <rv s="1">
    <fb>30000</fb>
    <v>24</v>
  </rv>
  <rv s="1">
    <fb>11.4</fb>
    <v>25</v>
  </rv>
  <rv s="1">
    <fb>46</fb>
    <v>26</v>
  </rv>
  <rv s="0">
    <v>536870912</v>
    <v>Stockholm</v>
    <v>9daa4a8d-0e69-da3a-672e-16d4743a665b</v>
    <v>en-GB</v>
    <v>Map</v>
  </rv>
  <rv s="1">
    <fb>43252.264999999999</fb>
    <v>24</v>
  </rv>
  <rv s="1">
    <fb>110.509219846432</fb>
    <v>27</v>
  </rv>
  <rv s="1">
    <fb>1.7841509740383198E-2</fb>
    <v>23</v>
  </rv>
  <rv s="1">
    <fb>13480.148224391</fb>
    <v>24</v>
  </rv>
  <rv s="1">
    <fb>1.76</fb>
    <v>25</v>
  </rv>
  <rv s="1">
    <fb>0.68922933392256491</fb>
    <v>23</v>
  </rv>
  <rv s="1">
    <fb>25.117096134653099</fb>
    <v>28</v>
  </rv>
  <rv s="1">
    <fb>1.42</fb>
    <v>29</v>
  </rv>
  <rv s="1">
    <fb>530832908737.862</fb>
    <v>30</v>
  </rv>
  <rv s="1">
    <fb>1.2657537999999999</fb>
    <v>23</v>
  </rv>
  <rv s="1">
    <fb>0.6698824000000001</fb>
    <v>23</v>
  </rv>
  <rv s="2">
    <v>27</v>
    <v>21</v>
    <v>185</v>
    <v>7</v>
    <v>0</v>
    <v>Image of Sweden</v>
  </rv>
  <rv s="1">
    <fb>2.2000000000000002</fb>
    <v>28</v>
  </rv>
  <rv s="0">
    <v>805306368</v>
    <v>Carl XVI Gustaf (Monarch)</v>
    <v>d74145c5-55cc-559b-1761-543f3fbf2fcd</v>
    <v>en-GB</v>
    <v>Generic</v>
  </rv>
  <rv s="0">
    <v>805306368</v>
    <v>Ulf Kristersson (Prime minister)</v>
    <v>b10837fe-3ec0-27e8-04f3-230e5f1c436f</v>
    <v>en-GB</v>
    <v>Generic</v>
  </rv>
  <rv s="3">
    <v>90</v>
  </rv>
  <rv s="4">
    <v>https://www.bing.com/search?q=sweden&amp;form=skydnc</v>
    <v>Learn more on Bing</v>
  </rv>
  <rv s="1">
    <fb>82.512195121951194</fb>
    <v>28</v>
  </rv>
  <rv s="1">
    <fb>289877140000</fb>
    <v>30</v>
  </rv>
  <rv s="3">
    <v>91</v>
  </rv>
  <rv s="1">
    <fb>0.15191583449999999</fb>
    <v>23</v>
  </rv>
  <rv s="1">
    <fb>3.984</fb>
    <v>25</v>
  </rv>
  <rv s="1">
    <fb>10486941</fb>
    <v>24</v>
  </rv>
  <rv s="1">
    <fb>0.371</fb>
    <v>23</v>
  </rv>
  <rv s="1">
    <fb>0.13900000000000001</fb>
    <v>23</v>
  </rv>
  <rv s="1">
    <fb>0.64561996459960891</fb>
    <v>23</v>
  </rv>
  <rv s="0">
    <v>536870912</v>
    <v>Blekinge County</v>
    <v>f42b0a89-7f16-f3ac-1c08-bf416e533f12</v>
    <v>en-GB</v>
    <v>Map</v>
  </rv>
  <rv s="0">
    <v>536870912</v>
    <v>Dalarna County</v>
    <v>dc686086-9714-0fc8-877f-623421e32d97</v>
    <v>en-GB</v>
    <v>Map</v>
  </rv>
  <rv s="0">
    <v>536870912</v>
    <v>Gotland County</v>
    <v>f5173bdd-5938-3166-7ba6-c11a9da66db1</v>
    <v>en-GB</v>
    <v>Map</v>
  </rv>
  <rv s="0">
    <v>536870912</v>
    <v>Gävleborg County</v>
    <v>2fa0e9bf-9a1f-2db4-ff85-974c84f03f11</v>
    <v>en-GB</v>
    <v>Map</v>
  </rv>
  <rv s="0">
    <v>536870912</v>
    <v>Halland County</v>
    <v>5481447f-928d-c108-02bf-694684b100d7</v>
    <v>en-GB</v>
    <v>Map</v>
  </rv>
  <rv s="0">
    <v>536870912</v>
    <v>Jämtland County</v>
    <v>6a67f9a4-8a7c-72f0-397e-99932d75a5cc</v>
    <v>en-GB</v>
    <v>Map</v>
  </rv>
  <rv s="0">
    <v>536870912</v>
    <v>Jönköping County</v>
    <v>4a52f0db-caec-d69c-e4fc-043d1e5a5128</v>
    <v>en-GB</v>
    <v>Map</v>
  </rv>
  <rv s="0">
    <v>536870912</v>
    <v>Kalmar County</v>
    <v>d6332475-042c-41cf-bea3-d9da728e8c07</v>
    <v>en-GB</v>
    <v>Map</v>
  </rv>
  <rv s="0">
    <v>536870912</v>
    <v>Kronoberg County</v>
    <v>f3a677ac-87ae-cc8a-2a3d-a13738ebe6cb</v>
    <v>en-GB</v>
    <v>Map</v>
  </rv>
  <rv s="0">
    <v>536870912</v>
    <v>Norrbotten County</v>
    <v>c860fcb0-9345-ca80-5100-5bafcdbf2263</v>
    <v>en-GB</v>
    <v>Map</v>
  </rv>
  <rv s="0">
    <v>536870912</v>
    <v>Skåne County</v>
    <v>1a7ebb30-64eb-43da-b5e5-6b7ab82a8f94</v>
    <v>en-GB</v>
    <v>Map</v>
  </rv>
  <rv s="0">
    <v>536870912</v>
    <v>Stockholm County</v>
    <v>41fffb7d-bbe9-8d1b-286b-f0fdeb3ab886</v>
    <v>en-GB</v>
    <v>Map</v>
  </rv>
  <rv s="0">
    <v>536870912</v>
    <v>Södermanland County</v>
    <v>b438dc8e-7013-5013-903f-c9921861268e</v>
    <v>en-GB</v>
    <v>Map</v>
  </rv>
  <rv s="0">
    <v>536870912</v>
    <v>Uppsala County</v>
    <v>e2d7075a-c293-6db6-92ac-bdee4711a5d0</v>
    <v>en-GB</v>
    <v>Map</v>
  </rv>
  <rv s="0">
    <v>536870912</v>
    <v>Värmland County</v>
    <v>b2aa94cd-cc7f-eaf1-fded-87f65509841d</v>
    <v>en-GB</v>
    <v>Map</v>
  </rv>
  <rv s="0">
    <v>536870912</v>
    <v>Västerbotten County</v>
    <v>cc98b155-efa3-e92b-fee4-917b63865fcd</v>
    <v>en-GB</v>
    <v>Map</v>
  </rv>
  <rv s="0">
    <v>536870912</v>
    <v>Västernorrland County</v>
    <v>a35ed386-5b37-a411-1499-a7d817b777bd</v>
    <v>en-GB</v>
    <v>Map</v>
  </rv>
  <rv s="0">
    <v>536870912</v>
    <v>Västmanland County</v>
    <v>417f3366-57d0-4c10-ee14-819f1c4201df</v>
    <v>en-GB</v>
    <v>Map</v>
  </rv>
  <rv s="0">
    <v>536870912</v>
    <v>Västra Götaland County</v>
    <v>ec27be9f-c019-4bd7-6372-f8f07b5ef74c</v>
    <v>en-GB</v>
    <v>Map</v>
  </rv>
  <rv s="0">
    <v>536870912</v>
    <v>Örebro County</v>
    <v>efe70c03-c63c-a6f2-2d91-08beb34f7d5a</v>
    <v>en-GB</v>
    <v>Map</v>
  </rv>
  <rv s="0">
    <v>536870912</v>
    <v>Östergötland County</v>
    <v>01c3007b-b64c-a1f4-0a51-e925799b11b3</v>
    <v>en-GB</v>
    <v>Map</v>
  </rv>
  <rv s="3">
    <v>92</v>
  </rv>
  <rv s="1">
    <fb>0.27911031322372698</fb>
    <v>23</v>
  </rv>
  <rv s="1">
    <fb>0.49099999999999999</fb>
    <v>23</v>
  </rv>
  <rv s="1">
    <fb>6.4759998321533202E-2</fb>
    <v>31</v>
  </rv>
  <rv s="1">
    <fb>9021165</fb>
    <v>24</v>
  </rv>
  <rv s="5">
    <v>#VALUE!</v>
    <v>en-GB</v>
    <v>a5928099-53c3-11a8-91e6-6fe59b8c4f9a</v>
    <v>536870912</v>
    <v>1</v>
    <v>188</v>
    <v>17</v>
    <v>Sweden</v>
    <v>19</v>
    <v>20</v>
    <v>Map</v>
    <v>21</v>
    <v>189</v>
    <v>SE</v>
    <v>1743</v>
    <v>1744</v>
    <v>1745</v>
    <v>1746</v>
    <v>1747</v>
    <v>1748</v>
    <v>1749</v>
    <v>1750</v>
    <v>1751</v>
    <v>SEK</v>
    <v>Sweden, formally the Kingdom of Sweden, is a Nordic country located on the Scandinavian Peninsula in Northern Europe. It borders Norway to the west and north, and Finland to the east. At 450,295 square kilometres, Sweden is the largest Nordic ...</v>
    <v>1752</v>
    <v>1753</v>
    <v>1754</v>
    <v>1755</v>
    <v>1756</v>
    <v>1757</v>
    <v>1758</v>
    <v>1759</v>
    <v>1760</v>
    <v>1761</v>
    <v>1748</v>
    <v>1764</v>
    <v>1765</v>
    <v>1766</v>
    <v>1767</v>
    <v>196</v>
    <v>Sweden</v>
    <v>Du gamla, du fria</v>
    <v>1768</v>
    <v>Konungariket Sverige</v>
    <v>1769</v>
    <v>1770</v>
    <v>1771</v>
    <v>31</v>
    <v>479</v>
    <v>1772</v>
    <v>34</v>
    <v>1301</v>
    <v>1773</v>
    <v>728</v>
    <v>1774</v>
    <v>1796</v>
    <v>1797</v>
    <v>49</v>
    <v>1798</v>
    <v>1799</v>
    <v>Sweden</v>
    <v>1800</v>
    <v>mdp/vdpid/221</v>
  </rv>
</rvData>
</file>

<file path=xl/richData/rdrichvaluestructure.xml><?xml version="1.0" encoding="utf-8"?>
<rvStructures xmlns="http://schemas.microsoft.com/office/spreadsheetml/2017/richdata" count="10">
  <s t="_linkedentity2">
    <k n="%EntityServiceId" t="i"/>
    <k n="_DisplayString" t="s"/>
    <k n="%EntityId" t="s"/>
    <k n="%EntityCulture" t="s"/>
    <k n="_Icon" t="s"/>
  </s>
  <s t="_formattednumber">
    <k n="_Format" t="spb"/>
  </s>
  <s t="_webimage">
    <k n="WebImageIdentifier" t="i"/>
    <k n="_Provider" t="spb"/>
    <k n="Attribution" t="spb"/>
    <k n="CalcOrigin" t="i"/>
    <k n="ComputedImage" t="b"/>
    <k n="Text" t="s"/>
  </s>
  <s t="_array">
    <k n="array" t="a"/>
  </s>
  <s t="_hyperlink">
    <k n="Address" t="s"/>
    <k n="Text" t="s"/>
  </s>
  <s t="_linkedentity2core">
    <k n="_CRID" t="e"/>
    <k n="%EntityCulture" t="s"/>
    <k n="%EntityId" t="s"/>
    <k n="%EntityServiceId" t="i"/>
    <k n="%IsRefreshable" t="b"/>
    <k n="_Attribution" t="spb"/>
    <k n="_Display" t="spb"/>
    <k n="_DisplayString" t="s"/>
    <k n="_Flags" t="spb"/>
    <k n="_Format" t="spb"/>
    <k n="_Icon" t="s"/>
    <k n="_Provider" t="spb"/>
    <k n="_SubLabel" t="spb"/>
    <k n="Abbreviation" t="s"/>
    <k n="Agricultural land (%)" t="r"/>
    <k n="Area" t="r"/>
    <k n="Armed forces size" t="r"/>
    <k n="Birth rate" t="r"/>
    <k n="Calling code" t="r"/>
    <k n="Capital/Major City" t="r"/>
    <k n="Carbon dioxide emissions" t="r"/>
    <k n="CPI" t="r"/>
    <k n="CPI Change (%)" t="r"/>
    <k n="Currency code" t="s"/>
    <k n="Description" t="s"/>
    <k n="Electric power consumption" t="r"/>
    <k n="Fertility rate" t="r"/>
    <k n="Forested area (%)" t="r"/>
    <k n="Fossil fuel energy consumption" t="r"/>
    <k n="Gasoline price" t="r"/>
    <k n="GDP" t="r"/>
    <k n="Gross primary education enrollment (%)" t="r"/>
    <k n="Gross tertiary education enrollment (%)" t="r"/>
    <k n="Image" t="r"/>
    <k n="Infant mortality" t="r"/>
    <k n="Largest city" t="r"/>
    <k n="Leader(s)" t="r"/>
    <k n="LearnMoreOnLink" t="r"/>
    <k n="Life expectancy" t="r"/>
    <k n="Market cap of listed companies" t="r"/>
    <k n="Maternal mortality ratio" t="r"/>
    <k n="Name" t="s"/>
    <k n="National anthem" t="s"/>
    <k n="Official language" t="r"/>
    <k n="Official name" t="s"/>
    <k n="Out of pocket health expenditure (%)" t="r"/>
    <k n="Physicians per thousand" t="r"/>
    <k n="Population" t="r"/>
    <k n="Population: Income share fourth 20%" t="r"/>
    <k n="Population: Income share highest 10%" t="r"/>
    <k n="Population: Income share highest 20%" t="r"/>
    <k n="Population: Income share lowest 10%" t="r"/>
    <k n="Population: Income share lowest 20%" t="r"/>
    <k n="Population: Income share second 20%" t="r"/>
    <k n="Population: Income share third 20%" t="r"/>
    <k n="Population: Labor force participation (%)" t="r"/>
    <k n="Subdivisions" t="r"/>
    <k n="Tax revenue (%)" t="r"/>
    <k n="Time zone(s)" t="r"/>
    <k n="Total tax rate" t="r"/>
    <k n="Unemployment rate" t="r"/>
    <k n="UniqueName" t="s"/>
    <k n="Urban population" t="r"/>
    <k n="VDPID/VSID" t="s"/>
  </s>
  <s t="_linkedentity2core">
    <k n="_CRID" t="e"/>
    <k n="%EntityCulture" t="s"/>
    <k n="%EntityId" t="s"/>
    <k n="%EntityServiceId" t="i"/>
    <k n="%IsRefreshable" t="b"/>
    <k n="_Attribution" t="spb"/>
    <k n="_Display" t="spb"/>
    <k n="_DisplayString" t="s"/>
    <k n="_Flags" t="spb"/>
    <k n="_Format" t="spb"/>
    <k n="_Icon" t="s"/>
    <k n="_Provider" t="spb"/>
    <k n="_SubLabel" t="spb"/>
    <k n="Abbreviation" t="s"/>
    <k n="Agricultural land (%)" t="r"/>
    <k n="Area" t="r"/>
    <k n="Armed forces size" t="r"/>
    <k n="Birth rate" t="r"/>
    <k n="Calling code" t="r"/>
    <k n="Capital/Major City" t="r"/>
    <k n="Carbon dioxide emissions" t="r"/>
    <k n="CPI" t="r"/>
    <k n="CPI Change (%)" t="r"/>
    <k n="Currency code" t="s"/>
    <k n="Description" t="s"/>
    <k n="Electric power consumption" t="r"/>
    <k n="Fertility rate" t="r"/>
    <k n="Forested area (%)" t="r"/>
    <k n="Fossil fuel energy consumption" t="r"/>
    <k n="Gasoline price" t="r"/>
    <k n="GDP" t="r"/>
    <k n="Gross primary education enrollment (%)" t="r"/>
    <k n="Gross tertiary education enrollment (%)" t="r"/>
    <k n="Image" t="r"/>
    <k n="Infant mortality" t="r"/>
    <k n="Largest city" t="r"/>
    <k n="Leader(s)" t="r"/>
    <k n="LearnMoreOnLink" t="r"/>
    <k n="Life expectancy" t="r"/>
    <k n="Market cap of listed companies" t="r"/>
    <k n="Maternal mortality ratio" t="r"/>
    <k n="Minimum wage" t="r"/>
    <k n="Name" t="s"/>
    <k n="National anthem" t="s"/>
    <k n="Official language" t="r"/>
    <k n="Official name" t="s"/>
    <k n="Out of pocket health expenditure (%)" t="r"/>
    <k n="Physicians per thousand" t="r"/>
    <k n="Population" t="r"/>
    <k n="Population: Income share fourth 20%" t="r"/>
    <k n="Population: Income share highest 10%" t="r"/>
    <k n="Population: Income share highest 20%" t="r"/>
    <k n="Population: Income share lowest 10%" t="r"/>
    <k n="Population: Income share lowest 20%" t="r"/>
    <k n="Population: Income share second 20%" t="r"/>
    <k n="Population: Income share third 20%" t="r"/>
    <k n="Population: Labor force participation (%)" t="r"/>
    <k n="Subdivisions" t="r"/>
    <k n="Tax revenue (%)" t="r"/>
    <k n="Time zone(s)" t="r"/>
    <k n="Total tax rate" t="r"/>
    <k n="Unemployment rate" t="r"/>
    <k n="UniqueName" t="s"/>
    <k n="Urban population" t="r"/>
    <k n="VDPID/VSID" t="s"/>
  </s>
  <s t="_linkedentity2core">
    <k n="_CRID" t="e"/>
    <k n="%EntityCulture" t="s"/>
    <k n="%EntityId" t="s"/>
    <k n="%EntityServiceId" t="i"/>
    <k n="%IsRefreshable" t="b"/>
    <k n="_Attribution" t="spb"/>
    <k n="_Display" t="spb"/>
    <k n="_DisplayString" t="s"/>
    <k n="_Flags" t="spb"/>
    <k n="_Format" t="spb"/>
    <k n="_Icon" t="s"/>
    <k n="_Provider" t="spb"/>
    <k n="_SubLabel" t="spb"/>
    <k n="Abbreviation" t="s"/>
    <k n="Agricultural land (%)" t="r"/>
    <k n="Area" t="r"/>
    <k n="Armed forces size" t="r"/>
    <k n="Birth rate" t="r"/>
    <k n="Calling code" t="r"/>
    <k n="Capital/Major City" t="r"/>
    <k n="Carbon dioxide emissions" t="r"/>
    <k n="CPI" t="r"/>
    <k n="CPI Change (%)" t="r"/>
    <k n="Currency code" t="s"/>
    <k n="Description" t="s"/>
    <k n="Electric power consumption" t="r"/>
    <k n="Fertility rate" t="r"/>
    <k n="Forested area (%)" t="r"/>
    <k n="Fossil fuel energy consumption" t="r"/>
    <k n="Gasoline price" t="r"/>
    <k n="GDP" t="r"/>
    <k n="Gross primary education enrollment (%)" t="r"/>
    <k n="Gross tertiary education enrollment (%)" t="r"/>
    <k n="Image" t="r"/>
    <k n="Infant mortality" t="r"/>
    <k n="Largest city" t="r"/>
    <k n="Leader(s)" t="r"/>
    <k n="LearnMoreOnLink" t="r"/>
    <k n="Life expectancy" t="r"/>
    <k n="Maternal mortality ratio" t="r"/>
    <k n="Minimum wage" t="r"/>
    <k n="Name" t="s"/>
    <k n="National anthem" t="s"/>
    <k n="Official language" t="r"/>
    <k n="Official name" t="s"/>
    <k n="Out of pocket health expenditure (%)" t="r"/>
    <k n="Physicians per thousand" t="r"/>
    <k n="Population" t="r"/>
    <k n="Population: Income share fourth 20%" t="r"/>
    <k n="Population: Income share highest 10%" t="r"/>
    <k n="Population: Income share highest 20%" t="r"/>
    <k n="Population: Income share lowest 10%" t="r"/>
    <k n="Population: Income share lowest 20%" t="r"/>
    <k n="Population: Income share second 20%" t="r"/>
    <k n="Population: Income share third 20%" t="r"/>
    <k n="Population: Labor force participation (%)" t="r"/>
    <k n="Subdivisions" t="r"/>
    <k n="Tax revenue (%)" t="r"/>
    <k n="Time zone(s)" t="r"/>
    <k n="Total tax rate" t="r"/>
    <k n="Unemployment rate" t="r"/>
    <k n="UniqueName" t="s"/>
    <k n="Urban population" t="r"/>
    <k n="VDPID/VSID" t="s"/>
  </s>
  <s t="_linkedentity2core">
    <k n="_CRID" t="e"/>
    <k n="%EntityCulture" t="s"/>
    <k n="%EntityId" t="s"/>
    <k n="%EntityServiceId" t="i"/>
    <k n="%IsRefreshable" t="b"/>
    <k n="_Attribution" t="spb"/>
    <k n="_Display" t="spb"/>
    <k n="_DisplayString" t="s"/>
    <k n="_Flags" t="spb"/>
    <k n="_Format" t="spb"/>
    <k n="_Icon" t="s"/>
    <k n="_Provider" t="spb"/>
    <k n="_SubLabel" t="spb"/>
    <k n="Agricultural land (%)" t="r"/>
    <k n="Area" t="r"/>
    <k n="Armed forces size" t="r"/>
    <k n="Birth rate" t="r"/>
    <k n="Calling code" t="r"/>
    <k n="Capital/Major City" t="r"/>
    <k n="Carbon dioxide emissions" t="r"/>
    <k n="CPI" t="r"/>
    <k n="CPI Change (%)" t="r"/>
    <k n="Currency code" t="s"/>
    <k n="Description" t="s"/>
    <k n="Electric power consumption" t="r"/>
    <k n="Fertility rate" t="r"/>
    <k n="Forested area (%)" t="r"/>
    <k n="Fossil fuel energy consumption" t="r"/>
    <k n="Gasoline price" t="r"/>
    <k n="GDP" t="r"/>
    <k n="Gross primary education enrollment (%)" t="r"/>
    <k n="Gross tertiary education enrollment (%)" t="r"/>
    <k n="Image" t="r"/>
    <k n="Infant mortality" t="r"/>
    <k n="Largest city" t="r"/>
    <k n="Leader(s)" t="r"/>
    <k n="LearnMoreOnLink" t="r"/>
    <k n="Life expectancy" t="r"/>
    <k n="Market cap of listed companies" t="r"/>
    <k n="Maternal mortality ratio" t="r"/>
    <k n="Minimum wage" t="r"/>
    <k n="Name" t="s"/>
    <k n="National anthem" t="s"/>
    <k n="Official language" t="r"/>
    <k n="Official name" t="s"/>
    <k n="Out of pocket health expenditure (%)" t="r"/>
    <k n="Physicians per thousand" t="r"/>
    <k n="Population" t="r"/>
    <k n="Population: Income share fourth 20%" t="r"/>
    <k n="Population: Income share highest 10%" t="r"/>
    <k n="Population: Income share highest 20%" t="r"/>
    <k n="Population: Income share lowest 10%" t="r"/>
    <k n="Population: Income share lowest 20%" t="r"/>
    <k n="Population: Income share second 20%" t="r"/>
    <k n="Population: Income share third 20%" t="r"/>
    <k n="Population: Labor force participation (%)" t="r"/>
    <k n="Subdivisions" t="r"/>
    <k n="Tax revenue (%)" t="r"/>
    <k n="Time zone(s)" t="r"/>
    <k n="Total tax rate" t="r"/>
    <k n="Unemployment rate" t="r"/>
    <k n="UniqueName" t="s"/>
    <k n="Urban population" t="r"/>
    <k n="VDPID/VSID" t="s"/>
  </s>
  <s t="_linkedentity2core">
    <k n="_CRID" t="e"/>
    <k n="%EntityCulture" t="s"/>
    <k n="%EntityId" t="s"/>
    <k n="%EntityServiceId" t="i"/>
    <k n="%IsRefreshable" t="b"/>
    <k n="_Attribution" t="spb"/>
    <k n="_Display" t="spb"/>
    <k n="_DisplayString" t="s"/>
    <k n="_Flags" t="spb"/>
    <k n="_Format" t="spb"/>
    <k n="_Icon" t="s"/>
    <k n="_Provider" t="spb"/>
    <k n="_SubLabel" t="spb"/>
    <k n="Abbreviation" t="s"/>
    <k n="Agricultural land (%)" t="r"/>
    <k n="Area" t="r"/>
    <k n="Armed forces size" t="r"/>
    <k n="Birth rate" t="r"/>
    <k n="Calling code" t="r"/>
    <k n="Capital/Major City" t="r"/>
    <k n="Carbon dioxide emissions" t="r"/>
    <k n="CPI" t="r"/>
    <k n="CPI Change (%)" t="r"/>
    <k n="Currency code" t="s"/>
    <k n="Description" t="s"/>
    <k n="Electric power consumption" t="r"/>
    <k n="Fertility rate" t="r"/>
    <k n="Forested area (%)" t="r"/>
    <k n="Fossil fuel energy consumption" t="r"/>
    <k n="Gasoline price" t="r"/>
    <k n="GDP" t="r"/>
    <k n="Gross primary education enrollment (%)" t="r"/>
    <k n="Gross tertiary education enrollment (%)" t="r"/>
    <k n="Image" t="r"/>
    <k n="Infant mortality" t="r"/>
    <k n="Leader(s)" t="r"/>
    <k n="LearnMoreOnLink" t="r"/>
    <k n="Life expectancy" t="r"/>
    <k n="Market cap of listed companies" t="r"/>
    <k n="Maternal mortality ratio" t="r"/>
    <k n="Minimum wage" t="r"/>
    <k n="Name" t="s"/>
    <k n="National anthem" t="s"/>
    <k n="Official language" t="r"/>
    <k n="Official name" t="s"/>
    <k n="Out of pocket health expenditure (%)" t="r"/>
    <k n="Physicians per thousand" t="r"/>
    <k n="Population" t="r"/>
    <k n="Population: Income share fourth 20%" t="r"/>
    <k n="Population: Income share highest 10%" t="r"/>
    <k n="Population: Income share highest 20%" t="r"/>
    <k n="Population: Income share lowest 10%" t="r"/>
    <k n="Population: Income share lowest 20%" t="r"/>
    <k n="Population: Income share second 20%" t="r"/>
    <k n="Population: Income share third 20%" t="r"/>
    <k n="Population: Labor force participation (%)" t="r"/>
    <k n="Tax revenue (%)" t="r"/>
    <k n="Time zone(s)" t="r"/>
    <k n="Total tax rate" t="r"/>
    <k n="Unemployment rate" t="r"/>
    <k n="UniqueName" t="s"/>
    <k n="Urban population" t="r"/>
    <k n="VDPID/VSID" t="s"/>
  </s>
</rvStructures>
</file>

<file path=xl/richData/rdsupportingpropertybag.xml><?xml version="1.0" encoding="utf-8"?>
<supportingPropertyBags xmlns="http://schemas.microsoft.com/office/spreadsheetml/2017/richdata2">
  <spbArrays count="5">
    <a count="63">
      <v t="s">%EntityServiceId</v>
      <v t="s">%IsRefreshable</v>
      <v t="s">%EntityCulture</v>
      <v t="s">%EntityId</v>
      <v t="s">_Icon</v>
      <v t="s">_Provider</v>
      <v t="s">_Attribution</v>
      <v t="s">_Display</v>
      <v t="s">Name</v>
      <v t="s">_Format</v>
      <v t="s">Capital/Major City</v>
      <v t="s">Leader(s)</v>
      <v t="s">_SubLabel</v>
      <v t="s">Population</v>
      <v t="s">Area</v>
      <v t="s">Abbreviation</v>
      <v t="s">GDP</v>
      <v t="s">Currency code</v>
      <v t="s">Largest city</v>
      <v t="s">National anthem</v>
      <v t="s">Official language</v>
      <v t="s">Official name</v>
      <v t="s">Subdivisions</v>
      <v t="s">Life expectancy</v>
      <v t="s">Birth rate</v>
      <v t="s">Fertility rate</v>
      <v t="s">Infant mortality</v>
      <v t="s">Maternal mortality ratio</v>
      <v t="s">Urban population</v>
      <v t="s">Agricultural land (%)</v>
      <v t="s">Forested area (%)</v>
      <v t="s">Carbon dioxide emissions</v>
      <v t="s">Fossil fuel energy consumption</v>
      <v t="s">Gasoline price</v>
      <v t="s">Electric power consumption</v>
      <v t="s">CPI</v>
      <v t="s">CPI Change (%)</v>
      <v t="s">Population: Income share highest 10%</v>
      <v t="s">Population: Income share highest 20%</v>
      <v t="s">Population: Income share second 20%</v>
      <v t="s">Population: Income share third 20%</v>
      <v t="s">Population: Income share fourth 20%</v>
      <v t="s">Population: Income share lowest 20%</v>
      <v t="s">Population: Income share lowest 10%</v>
      <v t="s">Population: Labor force participation (%)</v>
      <v t="s">Tax revenue (%)</v>
      <v t="s">Total tax rate</v>
      <v t="s">Unemployment rate</v>
      <v t="s">Market cap of listed companies</v>
      <v t="s">Gross primary education enrollment (%)</v>
      <v t="s">Gross tertiary education enrollment (%)</v>
      <v t="s">Out of pocket health expenditure (%)</v>
      <v t="s">Physicians per thousand</v>
      <v t="s">Armed forces size</v>
      <v t="s">Time zone(s)</v>
      <v t="s">Calling code</v>
      <v t="s">_Flags</v>
      <v t="s">VDPID/VSID</v>
      <v t="s">UniqueName</v>
      <v t="s">_DisplayString</v>
      <v t="s">LearnMoreOnLink</v>
      <v t="s">Image</v>
      <v t="s">Description</v>
    </a>
    <a count="64">
      <v t="s">%EntityServiceId</v>
      <v t="s">%IsRefreshable</v>
      <v t="s">%EntityCulture</v>
      <v t="s">%EntityId</v>
      <v t="s">_Icon</v>
      <v t="s">_Provider</v>
      <v t="s">_Attribution</v>
      <v t="s">_Display</v>
      <v t="s">Name</v>
      <v t="s">_Format</v>
      <v t="s">Capital/Major City</v>
      <v t="s">Leader(s)</v>
      <v t="s">_SubLabel</v>
      <v t="s">Population</v>
      <v t="s">Area</v>
      <v t="s">Abbreviation</v>
      <v t="s">GDP</v>
      <v t="s">Currency code</v>
      <v t="s">Largest city</v>
      <v t="s">National anthem</v>
      <v t="s">Official language</v>
      <v t="s">Official name</v>
      <v t="s">Subdivisions</v>
      <v t="s">Life expectancy</v>
      <v t="s">Birth rate</v>
      <v t="s">Fertility rate</v>
      <v t="s">Infant mortality</v>
      <v t="s">Maternal mortality ratio</v>
      <v t="s">Urban population</v>
      <v t="s">Agricultural land (%)</v>
      <v t="s">Forested area (%)</v>
      <v t="s">Carbon dioxide emissions</v>
      <v t="s">Fossil fuel energy consumption</v>
      <v t="s">Gasoline price</v>
      <v t="s">Electric power consumption</v>
      <v t="s">CPI</v>
      <v t="s">CPI Change (%)</v>
      <v t="s">Population: Income share highest 10%</v>
      <v t="s">Population: Income share highest 20%</v>
      <v t="s">Population: Income share second 20%</v>
      <v t="s">Population: Income share third 20%</v>
      <v t="s">Population: Income share fourth 20%</v>
      <v t="s">Population: Income share lowest 20%</v>
      <v t="s">Population: Income share lowest 10%</v>
      <v t="s">Population: Labor force participation (%)</v>
      <v t="s">Minimum wage</v>
      <v t="s">Tax revenue (%)</v>
      <v t="s">Total tax rate</v>
      <v t="s">Unemployment rate</v>
      <v t="s">Market cap of listed companies</v>
      <v t="s">Gross primary education enrollment (%)</v>
      <v t="s">Gross tertiary education enrollment (%)</v>
      <v t="s">Out of pocket health expenditure (%)</v>
      <v t="s">Physicians per thousand</v>
      <v t="s">Armed forces size</v>
      <v t="s">Time zone(s)</v>
      <v t="s">Calling code</v>
      <v t="s">_Flags</v>
      <v t="s">VDPID/VSID</v>
      <v t="s">UniqueName</v>
      <v t="s">_DisplayString</v>
      <v t="s">LearnMoreOnLink</v>
      <v t="s">Image</v>
      <v t="s">Description</v>
    </a>
    <a count="63">
      <v t="s">%EntityServiceId</v>
      <v t="s">%IsRefreshable</v>
      <v t="s">%EntityCulture</v>
      <v t="s">%EntityId</v>
      <v t="s">_Icon</v>
      <v t="s">_Provider</v>
      <v t="s">_Attribution</v>
      <v t="s">_Display</v>
      <v t="s">Name</v>
      <v t="s">_Format</v>
      <v t="s">Capital/Major City</v>
      <v t="s">Leader(s)</v>
      <v t="s">_SubLabel</v>
      <v t="s">Population</v>
      <v t="s">Area</v>
      <v t="s">Abbreviation</v>
      <v t="s">GDP</v>
      <v t="s">Currency code</v>
      <v t="s">Largest city</v>
      <v t="s">National anthem</v>
      <v t="s">Official language</v>
      <v t="s">Official name</v>
      <v t="s">Subdivisions</v>
      <v t="s">Life expectancy</v>
      <v t="s">Birth rate</v>
      <v t="s">Fertility rate</v>
      <v t="s">Infant mortality</v>
      <v t="s">Maternal mortality ratio</v>
      <v t="s">Urban population</v>
      <v t="s">Agricultural land (%)</v>
      <v t="s">Forested area (%)</v>
      <v t="s">Carbon dioxide emissions</v>
      <v t="s">Fossil fuel energy consumption</v>
      <v t="s">Gasoline price</v>
      <v t="s">Electric power consumption</v>
      <v t="s">CPI</v>
      <v t="s">CPI Change (%)</v>
      <v t="s">Population: Income share highest 10%</v>
      <v t="s">Population: Income share highest 20%</v>
      <v t="s">Population: Income share second 20%</v>
      <v t="s">Population: Income share third 20%</v>
      <v t="s">Population: Income share fourth 20%</v>
      <v t="s">Population: Income share lowest 20%</v>
      <v t="s">Population: Income share lowest 10%</v>
      <v t="s">Population: Labor force participation (%)</v>
      <v t="s">Minimum wage</v>
      <v t="s">Tax revenue (%)</v>
      <v t="s">Total tax rate</v>
      <v t="s">Unemployment rate</v>
      <v t="s">Gross primary education enrollment (%)</v>
      <v t="s">Gross tertiary education enrollment (%)</v>
      <v t="s">Out of pocket health expenditure (%)</v>
      <v t="s">Physicians per thousand</v>
      <v t="s">Armed forces size</v>
      <v t="s">Time zone(s)</v>
      <v t="s">Calling code</v>
      <v t="s">_Flags</v>
      <v t="s">VDPID/VSID</v>
      <v t="s">UniqueName</v>
      <v t="s">_DisplayString</v>
      <v t="s">LearnMoreOnLink</v>
      <v t="s">Image</v>
      <v t="s">Description</v>
    </a>
    <a count="63">
      <v t="s">%EntityServiceId</v>
      <v t="s">%IsRefreshable</v>
      <v t="s">%EntityCulture</v>
      <v t="s">%EntityId</v>
      <v t="s">_Icon</v>
      <v t="s">_Provider</v>
      <v t="s">_Attribution</v>
      <v t="s">_Display</v>
      <v t="s">Name</v>
      <v t="s">_Format</v>
      <v t="s">Capital/Major City</v>
      <v t="s">Leader(s)</v>
      <v t="s">_SubLabel</v>
      <v t="s">Population</v>
      <v t="s">Area</v>
      <v t="s">GDP</v>
      <v t="s">Currency code</v>
      <v t="s">Largest city</v>
      <v t="s">National anthem</v>
      <v t="s">Official language</v>
      <v t="s">Official name</v>
      <v t="s">Subdivisions</v>
      <v t="s">Life expectancy</v>
      <v t="s">Birth rate</v>
      <v t="s">Fertility rate</v>
      <v t="s">Infant mortality</v>
      <v t="s">Maternal mortality ratio</v>
      <v t="s">Urban population</v>
      <v t="s">Agricultural land (%)</v>
      <v t="s">Forested area (%)</v>
      <v t="s">Carbon dioxide emissions</v>
      <v t="s">Fossil fuel energy consumption</v>
      <v t="s">Gasoline price</v>
      <v t="s">Electric power consumption</v>
      <v t="s">CPI</v>
      <v t="s">CPI Change (%)</v>
      <v t="s">Population: Income share highest 10%</v>
      <v t="s">Population: Income share highest 20%</v>
      <v t="s">Population: Income share second 20%</v>
      <v t="s">Population: Income share third 20%</v>
      <v t="s">Population: Income share fourth 20%</v>
      <v t="s">Population: Income share lowest 20%</v>
      <v t="s">Population: Income share lowest 10%</v>
      <v t="s">Population: Labor force participation (%)</v>
      <v t="s">Minimum wage</v>
      <v t="s">Tax revenue (%)</v>
      <v t="s">Total tax rate</v>
      <v t="s">Unemployment rate</v>
      <v t="s">Market cap of listed companies</v>
      <v t="s">Gross primary education enrollment (%)</v>
      <v t="s">Gross tertiary education enrollment (%)</v>
      <v t="s">Out of pocket health expenditure (%)</v>
      <v t="s">Physicians per thousand</v>
      <v t="s">Armed forces size</v>
      <v t="s">Time zone(s)</v>
      <v t="s">Calling code</v>
      <v t="s">_Flags</v>
      <v t="s">VDPID/VSID</v>
      <v t="s">UniqueName</v>
      <v t="s">_DisplayString</v>
      <v t="s">LearnMoreOnLink</v>
      <v t="s">Image</v>
      <v t="s">Description</v>
    </a>
    <a count="62">
      <v t="s">%EntityServiceId</v>
      <v t="s">%IsRefreshable</v>
      <v t="s">%EntityCulture</v>
      <v t="s">%EntityId</v>
      <v t="s">_Icon</v>
      <v t="s">_Provider</v>
      <v t="s">_Attribution</v>
      <v t="s">_Display</v>
      <v t="s">Name</v>
      <v t="s">_Format</v>
      <v t="s">Capital/Major City</v>
      <v t="s">Leader(s)</v>
      <v t="s">_SubLabel</v>
      <v t="s">Population</v>
      <v t="s">Area</v>
      <v t="s">Abbreviation</v>
      <v t="s">GDP</v>
      <v t="s">Currency code</v>
      <v t="s">National anthem</v>
      <v t="s">Official language</v>
      <v t="s">Official name</v>
      <v t="s">Life expectancy</v>
      <v t="s">Birth rate</v>
      <v t="s">Fertility rate</v>
      <v t="s">Infant mortality</v>
      <v t="s">Maternal mortality ratio</v>
      <v t="s">Urban population</v>
      <v t="s">Agricultural land (%)</v>
      <v t="s">Forested area (%)</v>
      <v t="s">Carbon dioxide emissions</v>
      <v t="s">Fossil fuel energy consumption</v>
      <v t="s">Gasoline price</v>
      <v t="s">Electric power consumption</v>
      <v t="s">CPI</v>
      <v t="s">CPI Change (%)</v>
      <v t="s">Population: Income share highest 10%</v>
      <v t="s">Population: Income share highest 20%</v>
      <v t="s">Population: Income share second 20%</v>
      <v t="s">Population: Income share third 20%</v>
      <v t="s">Population: Income share fourth 20%</v>
      <v t="s">Population: Income share lowest 20%</v>
      <v t="s">Population: Income share lowest 10%</v>
      <v t="s">Population: Labor force participation (%)</v>
      <v t="s">Minimum wage</v>
      <v t="s">Tax revenue (%)</v>
      <v t="s">Total tax rate</v>
      <v t="s">Unemployment rate</v>
      <v t="s">Market cap of listed companies</v>
      <v t="s">Gross primary education enrollment (%)</v>
      <v t="s">Gross tertiary education enrollment (%)</v>
      <v t="s">Out of pocket health expenditure (%)</v>
      <v t="s">Physicians per thousand</v>
      <v t="s">Armed forces size</v>
      <v t="s">Time zone(s)</v>
      <v t="s">Calling code</v>
      <v t="s">_Flags</v>
      <v t="s">VDPID/VSID</v>
      <v t="s">UniqueName</v>
      <v t="s">_DisplayString</v>
      <v t="s">LearnMoreOnLink</v>
      <v t="s">Image</v>
      <v t="s">Description</v>
    </a>
  </spbArrays>
  <spbData count="190">
    <spb s="0">
      <v xml:space="preserve">data.worldbank.org	</v>
      <v xml:space="preserve">	</v>
      <v xml:space="preserve">http://data.worldbank.org/indicator/FP.CPI.TOTL	</v>
      <v xml:space="preserve">	</v>
    </spb>
    <spb s="0">
      <v xml:space="preserve">Wikipedia	Cia	travel.state.gov	</v>
      <v xml:space="preserve">CC-BY-SA			</v>
      <v xml:space="preserve">http://en.wikipedia.org/wiki/Austria	https://www.cia.gov/library/publications/the-world-factbook/geos/au.html?Transportation	https://travel.state.gov/content/travel/en/international-travel/International-Travel-Country-Information-Pages/Austria.html	</v>
      <v xml:space="preserve">http://creativecommons.org/licenses/by-sa/3.0/			</v>
    </spb>
    <spb s="0">
      <v xml:space="preserve">Wikipedia	</v>
      <v xml:space="preserve">CC BY-SA 3.0	</v>
      <v xml:space="preserve">https://en.wikipedia.org/wiki/Austria	</v>
      <v xml:space="preserve">https://creativecommons.org/licenses/by-sa/3.0	</v>
    </spb>
    <spb s="0">
      <v xml:space="preserve">data.worldbank.org	</v>
      <v xml:space="preserve">	</v>
      <v xml:space="preserve">http://data.worldbank.org/indicator/SP.DYN.CBRT.IN	</v>
      <v xml:space="preserve">	</v>
    </spb>
    <spb s="0">
      <v xml:space="preserve">Wikipedia	</v>
      <v xml:space="preserve">CC-BY-SA	</v>
      <v xml:space="preserve">http://en.wikipedia.org/wiki/Austria	</v>
      <v xml:space="preserve">http://creativecommons.org/licenses/by-sa/3.0/	</v>
    </spb>
    <spb s="0">
      <v xml:space="preserve">Cia	</v>
      <v xml:space="preserve">	</v>
      <v xml:space="preserve">https://www.cia.gov/library/publications/the-world-factbook/geos/au.html?Transportation	</v>
      <v xml:space="preserve">	</v>
    </spb>
    <spb s="0">
      <v xml:space="preserve">data.worldbank.org	</v>
      <v xml:space="preserve">	</v>
      <v xml:space="preserve">http://data.worldbank.org/indicator/SP.DYN.TFRT.IN	</v>
      <v xml:space="preserve">	</v>
    </spb>
    <spb s="0">
      <v xml:space="preserve">data.worldbank.org	</v>
      <v xml:space="preserve">	</v>
      <v xml:space="preserve">http://data.worldbank.org/indicator/SP.DYN.LE00.IN	</v>
      <v xml:space="preserve">	</v>
    </spb>
    <spb s="0">
      <v xml:space="preserve">data.worldbank.org	</v>
      <v xml:space="preserve">	</v>
      <v xml:space="preserve">http://data.worldbank.org/indicator/SP.DYN.IMRT.IN	</v>
      <v xml:space="preserve">	</v>
    </spb>
    <spb s="0">
      <v xml:space="preserve">data.worldbank.org	</v>
      <v xml:space="preserve">	</v>
      <v xml:space="preserve">http://data.worldbank.org/indicator/SP.URB.TOTL	</v>
      <v xml:space="preserve">	</v>
    </spb>
    <spb s="0">
      <v xml:space="preserve">data.worldbank.org	</v>
      <v xml:space="preserve">	</v>
      <v xml:space="preserve">http://data.worldbank.org/indicator/MS.MIL.TOTL.P1	</v>
      <v xml:space="preserve">	</v>
    </spb>
    <spb s="0">
      <v xml:space="preserve">data.worldbank.org	</v>
      <v xml:space="preserve">	</v>
      <v xml:space="preserve">http://data.worldbank.org/indicator/SH.MED.PHYS.ZS	</v>
      <v xml:space="preserve">	</v>
    </spb>
    <spb s="0">
      <v xml:space="preserve">data.worldbank.org	</v>
      <v xml:space="preserve">	</v>
      <v xml:space="preserve">http://data.worldbank.org/indicator/EN.ATM.CO2E.KT	</v>
      <v xml:space="preserve">	</v>
    </spb>
    <spb s="0">
      <v xml:space="preserve">data.worldbank.org	</v>
      <v xml:space="preserve">	</v>
      <v xml:space="preserve">http://data.worldbank.org/indicator/SH.STA.MMRT	</v>
      <v xml:space="preserve">	</v>
    </spb>
    <spb s="0">
      <v xml:space="preserve">data.worldbank.org	</v>
      <v xml:space="preserve">	</v>
      <v xml:space="preserve">http://data.worldbank.org/indicator/EG.USE.ELEC.KH.PC	</v>
      <v xml:space="preserve">	</v>
    </spb>
    <spb s="0">
      <v xml:space="preserve">data.worldbank.org	</v>
      <v xml:space="preserve">	</v>
      <v xml:space="preserve">http://data.worldbank.org/indicator/SL.TLF.CACT.ZS	</v>
      <v xml:space="preserve">	</v>
    </spb>
    <spb s="1">
      <v>0</v>
      <v>1</v>
      <v>2</v>
      <v>2</v>
      <v>3</v>
      <v>2</v>
      <v>2</v>
      <v>2</v>
      <v>4</v>
      <v>2</v>
      <v>2</v>
      <v>2</v>
      <v>2</v>
      <v>5</v>
      <v>6</v>
      <v>1</v>
      <v>5</v>
      <v>7</v>
      <v>2</v>
      <v>5</v>
      <v>8</v>
      <v>9</v>
      <v>10</v>
      <v>5</v>
      <v>5</v>
      <v>2</v>
      <v>5</v>
      <v>11</v>
      <v>12</v>
      <v>13</v>
      <v>14</v>
      <v>5</v>
      <v>1</v>
      <v>5</v>
      <v>5</v>
      <v>5</v>
      <v>5</v>
      <v>5</v>
      <v>5</v>
      <v>5</v>
      <v>5</v>
      <v>5</v>
      <v>5</v>
      <v>15</v>
    </spb>
    <spb s="2">
      <v>0</v>
      <v>Name</v>
      <v>LearnMoreOnLink</v>
    </spb>
    <spb s="3">
      <v>0</v>
      <v>0</v>
      <v>0</v>
    </spb>
    <spb s="4">
      <v>18</v>
      <v>18</v>
      <v>18</v>
    </spb>
    <spb s="5">
      <v>1</v>
      <v>2</v>
    </spb>
    <spb s="6">
      <v>https://www.bing.com</v>
      <v>https://www.bing.com/th?id=Ga%5Cbing_yt.png&amp;w=100&amp;h=40&amp;c=0&amp;pid=0.1</v>
      <v>Powered by Bing</v>
    </spb>
    <spb s="7">
      <v>2019</v>
      <v>2019</v>
      <v>square km</v>
      <v>per thousand (2018)</v>
      <v>2022</v>
      <v>2019</v>
      <v>2018</v>
      <v>per liter (2016)</v>
      <v>2019</v>
      <v>years (2018)</v>
      <v>2018</v>
      <v>per thousand (2018)</v>
      <v>2019</v>
      <v>2017</v>
      <v>2016</v>
      <v>2019</v>
      <v>2016</v>
      <v>2017</v>
      <v>kilotons per year (2016)</v>
      <v>deaths per 100,000 (2017)</v>
      <v>kWh (2014)</v>
      <v>2015</v>
      <v>2019</v>
      <v>2017</v>
      <v>2017</v>
      <v>2017</v>
      <v>2017</v>
      <v>2017</v>
      <v>2015</v>
      <v>2017</v>
      <v>2017</v>
      <v>2017</v>
      <v>2017</v>
      <v>2019</v>
    </spb>
    <spb s="8">
      <v>3</v>
    </spb>
    <spb s="8">
      <v>4</v>
    </spb>
    <spb s="8">
      <v>5</v>
    </spb>
    <spb s="8">
      <v>6</v>
    </spb>
    <spb s="8">
      <v>7</v>
    </spb>
    <spb s="8">
      <v>8</v>
    </spb>
    <spb s="8">
      <v>9</v>
    </spb>
    <spb s="8">
      <v>10</v>
    </spb>
    <spb s="8">
      <v>11</v>
    </spb>
    <spb s="0">
      <v xml:space="preserve">Wikipedia	Cia	travel.state.gov	</v>
      <v xml:space="preserve">CC-BY-SA			</v>
      <v xml:space="preserve">http://en.wikipedia.org/wiki/Belgium	https://www.cia.gov/library/publications/the-world-factbook/geos/be.html?Transportation	https://travel.state.gov/content/travel/en/international-travel/International-Travel-Country-Information-Pages/Belgium.html	</v>
      <v xml:space="preserve">http://creativecommons.org/licenses/by-sa/3.0/			</v>
    </spb>
    <spb s="0">
      <v xml:space="preserve">Wikipedia	</v>
      <v xml:space="preserve">CC BY-SA 3.0	</v>
      <v xml:space="preserve">https://en.wikipedia.org/wiki/Belgium	</v>
      <v xml:space="preserve">https://creativecommons.org/licenses/by-sa/3.0	</v>
    </spb>
    <spb s="0">
      <v xml:space="preserve">Wikipedia	</v>
      <v xml:space="preserve">CC-BY-SA	</v>
      <v xml:space="preserve">http://en.wikipedia.org/wiki/Belgium	</v>
      <v xml:space="preserve">http://creativecommons.org/licenses/by-sa/3.0/	</v>
    </spb>
    <spb s="0">
      <v xml:space="preserve">Cia	</v>
      <v xml:space="preserve">	</v>
      <v xml:space="preserve">https://www.cia.gov/library/publications/the-world-factbook/geos/be.html?Transportation	</v>
      <v xml:space="preserve">	</v>
    </spb>
    <spb s="9">
      <v>0</v>
      <v>32</v>
      <v>33</v>
      <v>33</v>
      <v>3</v>
      <v>33</v>
      <v>33</v>
      <v>33</v>
      <v>34</v>
      <v>33</v>
      <v>33</v>
      <v>34</v>
      <v>33</v>
      <v>33</v>
      <v>35</v>
      <v>6</v>
      <v>32</v>
      <v>35</v>
      <v>7</v>
      <v>33</v>
      <v>35</v>
      <v>8</v>
      <v>9</v>
      <v>10</v>
      <v>35</v>
      <v>35</v>
      <v>33</v>
      <v>35</v>
      <v>11</v>
      <v>12</v>
      <v>13</v>
      <v>14</v>
      <v>35</v>
      <v>32</v>
      <v>35</v>
      <v>35</v>
      <v>35</v>
      <v>35</v>
      <v>35</v>
      <v>35</v>
      <v>35</v>
      <v>35</v>
      <v>35</v>
      <v>35</v>
      <v>15</v>
    </spb>
    <spb s="2">
      <v>1</v>
      <v>Name</v>
      <v>LearnMoreOnLink</v>
    </spb>
    <spb s="7">
      <v>2019</v>
      <v>2019</v>
      <v>square km</v>
      <v>per thousand (2018)</v>
      <v>2022</v>
      <v>2019</v>
      <v>2018</v>
      <v>per liter (2016)</v>
      <v>2019</v>
      <v>years (2018)</v>
      <v>2018</v>
      <v>per thousand (2018)</v>
      <v>2019</v>
      <v>2017</v>
      <v>2016</v>
      <v>2019</v>
      <v>2016</v>
      <v>2017</v>
      <v>kilotons per year (2016)</v>
      <v>deaths per 100,000 (2017)</v>
      <v>kWh (2014)</v>
      <v>2015</v>
      <v>2018</v>
      <v>2017</v>
      <v>2017</v>
      <v>2017</v>
      <v>2017</v>
      <v>2017</v>
      <v>2015</v>
      <v>2017</v>
      <v>2017</v>
      <v>2017</v>
      <v>2017</v>
      <v>2019</v>
    </spb>
    <spb s="0">
      <v xml:space="preserve">Wikipedia	travel.state.gov	</v>
      <v xml:space="preserve">CC-BY-SA		</v>
      <v xml:space="preserve">http://en.wikipedia.org/wiki/Bulgaria	https://travel.state.gov/content/travel/en/international-travel/International-Travel-Country-Information-Pages/Bulgaria.html	</v>
      <v xml:space="preserve">http://creativecommons.org/licenses/by-sa/3.0/		</v>
    </spb>
    <spb s="0">
      <v xml:space="preserve">Wikipedia	</v>
      <v xml:space="preserve">CC BY-SA 3.0	</v>
      <v xml:space="preserve">https://en.wikipedia.org/wiki/Bulgaria	</v>
      <v xml:space="preserve">https://creativecommons.org/licenses/by-sa/3.0	</v>
    </spb>
    <spb s="0">
      <v xml:space="preserve">Wikipedia	</v>
      <v xml:space="preserve">CC-BY-SA	</v>
      <v xml:space="preserve">http://en.wikipedia.org/wiki/Bulgaria	</v>
      <v xml:space="preserve">http://creativecommons.org/licenses/by-sa/3.0/	</v>
    </spb>
    <spb s="0">
      <v xml:space="preserve">Cia	</v>
      <v xml:space="preserve">	</v>
      <v xml:space="preserve">https://www.cia.gov/library/publications/the-world-factbook/geos/bu.html?Transportation	</v>
      <v xml:space="preserve">	</v>
    </spb>
    <spb s="0">
      <v xml:space="preserve">Wikipedia	Cia	travel.state.gov	</v>
      <v xml:space="preserve">CC-BY-SA			</v>
      <v xml:space="preserve">http://en.wikipedia.org/wiki/Bulgaria	https://www.cia.gov/library/publications/the-world-factbook/geos/bu.html?Transportation	https://travel.state.gov/content/travel/en/international-travel/International-Travel-Country-Information-Pages/Bulgaria.html	</v>
      <v xml:space="preserve">http://creativecommons.org/licenses/by-sa/3.0/			</v>
    </spb>
    <spb s="9">
      <v>0</v>
      <v>39</v>
      <v>40</v>
      <v>40</v>
      <v>3</v>
      <v>40</v>
      <v>40</v>
      <v>40</v>
      <v>41</v>
      <v>40</v>
      <v>40</v>
      <v>41</v>
      <v>40</v>
      <v>40</v>
      <v>42</v>
      <v>6</v>
      <v>43</v>
      <v>42</v>
      <v>7</v>
      <v>40</v>
      <v>42</v>
      <v>8</v>
      <v>9</v>
      <v>10</v>
      <v>42</v>
      <v>42</v>
      <v>40</v>
      <v>42</v>
      <v>11</v>
      <v>12</v>
      <v>13</v>
      <v>14</v>
      <v>42</v>
      <v>43</v>
      <v>42</v>
      <v>42</v>
      <v>42</v>
      <v>42</v>
      <v>42</v>
      <v>42</v>
      <v>42</v>
      <v>42</v>
      <v>42</v>
      <v>42</v>
      <v>15</v>
    </spb>
    <spb s="7">
      <v>2019</v>
      <v>2022</v>
      <v>square km</v>
      <v>per thousand (2018)</v>
      <v>2022</v>
      <v>2019</v>
      <v>2018</v>
      <v>per liter (2016)</v>
      <v>2019</v>
      <v>years (2018)</v>
      <v>2018</v>
      <v>per thousand (2018)</v>
      <v>2019</v>
      <v>2017</v>
      <v>2016</v>
      <v>2019</v>
      <v>2016</v>
      <v>2015</v>
      <v>kilotons per year (2016)</v>
      <v>deaths per 100,000 (2017)</v>
      <v>kWh (2014)</v>
      <v>2014</v>
      <v>2011</v>
      <v>2017</v>
      <v>2017</v>
      <v>2017</v>
      <v>2017</v>
      <v>2017</v>
      <v>2015</v>
      <v>2017</v>
      <v>2017</v>
      <v>2017</v>
      <v>2017</v>
      <v>2019</v>
    </spb>
    <spb s="0">
      <v xml:space="preserve">Wikipedia	Cia	travel.state.gov	</v>
      <v xml:space="preserve">CC-BY-SA			</v>
      <v xml:space="preserve">http://en.wikipedia.org/wiki/Croatia	https://www.cia.gov/library/publications/the-world-factbook/geos/hr.html?Transportation	https://travel.state.gov/content/travel/en/international-travel/International-Travel-Country-Information-Pages/Croatia.html	</v>
      <v xml:space="preserve">http://creativecommons.org/licenses/by-sa/3.0/			</v>
    </spb>
    <spb s="0">
      <v xml:space="preserve">Wikipedia	</v>
      <v xml:space="preserve">CC BY-SA 3.0	</v>
      <v xml:space="preserve">https://en.wikipedia.org/wiki/Croatia	</v>
      <v xml:space="preserve">https://creativecommons.org/licenses/by-sa/3.0	</v>
    </spb>
    <spb s="0">
      <v xml:space="preserve">Wikipedia	</v>
      <v xml:space="preserve">CC-BY-SA	</v>
      <v xml:space="preserve">http://en.wikipedia.org/wiki/Croatia	</v>
      <v xml:space="preserve">http://creativecommons.org/licenses/by-sa/3.0/	</v>
    </spb>
    <spb s="0">
      <v xml:space="preserve">Cia	</v>
      <v xml:space="preserve">	</v>
      <v xml:space="preserve">https://www.cia.gov/library/publications/the-world-factbook/geos/hr.html?Transportation	</v>
      <v xml:space="preserve">	</v>
    </spb>
    <spb s="9">
      <v>0</v>
      <v>46</v>
      <v>47</v>
      <v>47</v>
      <v>3</v>
      <v>47</v>
      <v>47</v>
      <v>47</v>
      <v>48</v>
      <v>47</v>
      <v>47</v>
      <v>48</v>
      <v>47</v>
      <v>47</v>
      <v>49</v>
      <v>6</v>
      <v>46</v>
      <v>49</v>
      <v>7</v>
      <v>47</v>
      <v>49</v>
      <v>8</v>
      <v>9</v>
      <v>10</v>
      <v>49</v>
      <v>49</v>
      <v>47</v>
      <v>49</v>
      <v>11</v>
      <v>12</v>
      <v>13</v>
      <v>14</v>
      <v>49</v>
      <v>46</v>
      <v>49</v>
      <v>49</v>
      <v>49</v>
      <v>49</v>
      <v>49</v>
      <v>49</v>
      <v>49</v>
      <v>49</v>
      <v>49</v>
      <v>49</v>
      <v>15</v>
    </spb>
    <spb s="7">
      <v>2019</v>
      <v>2019</v>
      <v>square km</v>
      <v>per thousand (2018)</v>
      <v>2022</v>
      <v>2019</v>
      <v>2018</v>
      <v>per liter (2016)</v>
      <v>2019</v>
      <v>years (2018)</v>
      <v>2018</v>
      <v>per thousand (2018)</v>
      <v>2019</v>
      <v>2017</v>
      <v>2016</v>
      <v>2019</v>
      <v>2016</v>
      <v>2016</v>
      <v>kilotons per year (2016)</v>
      <v>deaths per 100,000 (2017)</v>
      <v>kWh (2014)</v>
      <v>2014</v>
      <v>2019</v>
      <v>2017</v>
      <v>2017</v>
      <v>2017</v>
      <v>2017</v>
      <v>2017</v>
      <v>2015</v>
      <v>2017</v>
      <v>2017</v>
      <v>2017</v>
      <v>2017</v>
      <v>2019</v>
    </spb>
    <spb s="0">
      <v xml:space="preserve">Wikipedia	Cia	travel.state.gov	</v>
      <v xml:space="preserve">CC-BY-SA			</v>
      <v xml:space="preserve">http://en.wikipedia.org/wiki/Cyprus	https://www.cia.gov/library/publications/the-world-factbook/geos/cy.html?Transportation	https://travel.state.gov/content/travel/en/international-travel/International-Travel-Country-Information-Pages/Cyprus.html	</v>
      <v xml:space="preserve">http://creativecommons.org/licenses/by-sa/3.0/			</v>
    </spb>
    <spb s="0">
      <v xml:space="preserve">Wikipedia	</v>
      <v xml:space="preserve">CC BY-SA 3.0	</v>
      <v xml:space="preserve">https://en.wikipedia.org/wiki/Cyprus	</v>
      <v xml:space="preserve">https://creativecommons.org/licenses/by-sa/3.0	</v>
    </spb>
    <spb s="0">
      <v xml:space="preserve">Wikipedia	</v>
      <v xml:space="preserve">CC-BY-SA	</v>
      <v xml:space="preserve">http://en.wikipedia.org/wiki/Cyprus	</v>
      <v xml:space="preserve">http://creativecommons.org/licenses/by-sa/3.0/	</v>
    </spb>
    <spb s="0">
      <v xml:space="preserve">Cia	</v>
      <v xml:space="preserve">	</v>
      <v xml:space="preserve">https://www.cia.gov/library/publications/the-world-factbook/geos/cy.html?Transportation	</v>
      <v xml:space="preserve">	</v>
    </spb>
    <spb s="1">
      <v>0</v>
      <v>52</v>
      <v>53</v>
      <v>53</v>
      <v>3</v>
      <v>53</v>
      <v>53</v>
      <v>53</v>
      <v>54</v>
      <v>53</v>
      <v>53</v>
      <v>53</v>
      <v>53</v>
      <v>55</v>
      <v>6</v>
      <v>52</v>
      <v>55</v>
      <v>7</v>
      <v>53</v>
      <v>55</v>
      <v>8</v>
      <v>9</v>
      <v>10</v>
      <v>55</v>
      <v>55</v>
      <v>53</v>
      <v>55</v>
      <v>11</v>
      <v>12</v>
      <v>13</v>
      <v>14</v>
      <v>55</v>
      <v>52</v>
      <v>55</v>
      <v>55</v>
      <v>55</v>
      <v>55</v>
      <v>55</v>
      <v>55</v>
      <v>55</v>
      <v>55</v>
      <v>55</v>
      <v>55</v>
      <v>15</v>
    </spb>
    <spb s="0">
      <v xml:space="preserve">Wikipedia	Cia	travel.state.gov	</v>
      <v xml:space="preserve">CC-BY-SA			</v>
      <v xml:space="preserve">http://en.wikipedia.org/wiki/Czech_Republic	https://www.cia.gov/library/publications/the-world-factbook/geos/ez.html?Transportation	https://travel.state.gov/content/travel/en/international-travel/International-Travel-Country-Information-Pages/CzechRepublic.html	</v>
      <v xml:space="preserve">http://creativecommons.org/licenses/by-sa/3.0/			</v>
    </spb>
    <spb s="0">
      <v xml:space="preserve">Wikipedia	</v>
      <v xml:space="preserve">CC BY-SA 3.0	</v>
      <v xml:space="preserve">https://en.wikipedia.org/wiki/Czech_Republic	</v>
      <v xml:space="preserve">https://creativecommons.org/licenses/by-sa/3.0	</v>
    </spb>
    <spb s="0">
      <v xml:space="preserve">Wikipedia	</v>
      <v xml:space="preserve">CC-BY-SA	</v>
      <v xml:space="preserve">http://en.wikipedia.org/wiki/Czech_Republic	</v>
      <v xml:space="preserve">http://creativecommons.org/licenses/by-sa/3.0/	</v>
    </spb>
    <spb s="0">
      <v xml:space="preserve">Cia	</v>
      <v xml:space="preserve">	</v>
      <v xml:space="preserve">https://www.cia.gov/library/publications/the-world-factbook/geos/ez.html?Transportation	</v>
      <v xml:space="preserve">	</v>
    </spb>
    <spb s="9">
      <v>0</v>
      <v>57</v>
      <v>58</v>
      <v>58</v>
      <v>3</v>
      <v>58</v>
      <v>58</v>
      <v>58</v>
      <v>59</v>
      <v>58</v>
      <v>58</v>
      <v>59</v>
      <v>58</v>
      <v>58</v>
      <v>60</v>
      <v>6</v>
      <v>57</v>
      <v>60</v>
      <v>7</v>
      <v>58</v>
      <v>60</v>
      <v>8</v>
      <v>9</v>
      <v>10</v>
      <v>60</v>
      <v>60</v>
      <v>58</v>
      <v>60</v>
      <v>11</v>
      <v>12</v>
      <v>13</v>
      <v>14</v>
      <v>60</v>
      <v>57</v>
      <v>60</v>
      <v>60</v>
      <v>60</v>
      <v>60</v>
      <v>60</v>
      <v>60</v>
      <v>60</v>
      <v>60</v>
      <v>60</v>
      <v>60</v>
      <v>15</v>
    </spb>
    <spb s="7">
      <v>2019</v>
      <v>2019</v>
      <v>square km</v>
      <v>per thousand (2018)</v>
      <v>2022</v>
      <v>2019</v>
      <v>2018</v>
      <v>per liter (2016)</v>
      <v>2019</v>
      <v>years (2018)</v>
      <v>2018</v>
      <v>per thousand (2018)</v>
      <v>2019</v>
      <v>2017</v>
      <v>2016</v>
      <v>2019</v>
      <v>2016</v>
      <v>2018</v>
      <v>kilotons per year (2016)</v>
      <v>deaths per 100,000 (2017)</v>
      <v>kWh (2014)</v>
      <v>2015</v>
      <v>2008</v>
      <v>2017</v>
      <v>2017</v>
      <v>2017</v>
      <v>2017</v>
      <v>2017</v>
      <v>2015</v>
      <v>2017</v>
      <v>2017</v>
      <v>2017</v>
      <v>2017</v>
      <v>2019</v>
    </spb>
    <spb s="0">
      <v xml:space="preserve">Wikipedia	Cia	travel.state.gov	</v>
      <v xml:space="preserve">CC-BY-SA			</v>
      <v xml:space="preserve">http://en.wikipedia.org/wiki/Denmark	https://www.cia.gov/library/publications/the-world-factbook/geos/da.html?Transportation	https://travel.state.gov/content/travel/en/international-travel/International-Travel-Country-Information-Pages/Denmark.html	</v>
      <v xml:space="preserve">http://creativecommons.org/licenses/by-sa/3.0/			</v>
    </spb>
    <spb s="0">
      <v xml:space="preserve">Wikipedia	</v>
      <v xml:space="preserve">CC BY-SA 3.0	</v>
      <v xml:space="preserve">https://en.wikipedia.org/wiki/Denmark	</v>
      <v xml:space="preserve">https://creativecommons.org/licenses/by-sa/3.0	</v>
    </spb>
    <spb s="0">
      <v xml:space="preserve">Wikipedia	</v>
      <v xml:space="preserve">CC-BY-SA	</v>
      <v xml:space="preserve">http://en.wikipedia.org/wiki/Denmark	</v>
      <v xml:space="preserve">http://creativecommons.org/licenses/by-sa/3.0/	</v>
    </spb>
    <spb s="0">
      <v xml:space="preserve">Cia	</v>
      <v xml:space="preserve">	</v>
      <v xml:space="preserve">https://www.cia.gov/library/publications/the-world-factbook/geos/da.html?Transportation	</v>
      <v xml:space="preserve">	</v>
    </spb>
    <spb s="1">
      <v>0</v>
      <v>63</v>
      <v>64</v>
      <v>64</v>
      <v>3</v>
      <v>64</v>
      <v>64</v>
      <v>64</v>
      <v>65</v>
      <v>64</v>
      <v>64</v>
      <v>64</v>
      <v>64</v>
      <v>66</v>
      <v>6</v>
      <v>63</v>
      <v>66</v>
      <v>7</v>
      <v>64</v>
      <v>66</v>
      <v>8</v>
      <v>9</v>
      <v>10</v>
      <v>66</v>
      <v>66</v>
      <v>64</v>
      <v>66</v>
      <v>11</v>
      <v>12</v>
      <v>13</v>
      <v>14</v>
      <v>66</v>
      <v>63</v>
      <v>66</v>
      <v>66</v>
      <v>66</v>
      <v>66</v>
      <v>66</v>
      <v>66</v>
      <v>66</v>
      <v>66</v>
      <v>66</v>
      <v>66</v>
      <v>15</v>
    </spb>
    <spb s="7">
      <v>2019</v>
      <v>2019</v>
      <v>square km</v>
      <v>per thousand (2018)</v>
      <v>2022</v>
      <v>2019</v>
      <v>2018</v>
      <v>per liter (2016)</v>
      <v>2019</v>
      <v>years (2018)</v>
      <v>2018</v>
      <v>per thousand (2018)</v>
      <v>2019</v>
      <v>2017</v>
      <v>2016</v>
      <v>2019</v>
      <v>2016</v>
      <v>2016</v>
      <v>kilotons per year (2016)</v>
      <v>deaths per 100,000 (2017)</v>
      <v>kWh (2014)</v>
      <v>2015</v>
      <v>2004</v>
      <v>2017</v>
      <v>2017</v>
      <v>2017</v>
      <v>2017</v>
      <v>2017</v>
      <v>2015</v>
      <v>2017</v>
      <v>2017</v>
      <v>2017</v>
      <v>2017</v>
      <v>2019</v>
    </spb>
    <spb s="0">
      <v xml:space="preserve">Wikipedia	Cia	travel.state.gov	</v>
      <v xml:space="preserve">CC-BY-SA			</v>
      <v xml:space="preserve">http://en.wikipedia.org/wiki/Estonia	https://www.cia.gov/library/publications/the-world-factbook/geos/en.html?Transportation	https://travel.state.gov/content/travel/en/international-travel/International-Travel-Country-Information-Pages/Estonia.html	</v>
      <v xml:space="preserve">http://creativecommons.org/licenses/by-sa/3.0/			</v>
    </spb>
    <spb s="0">
      <v xml:space="preserve">Wikipedia	</v>
      <v xml:space="preserve">CC BY-SA 3.0	</v>
      <v xml:space="preserve">https://en.wikipedia.org/wiki/Estonia	</v>
      <v xml:space="preserve">https://creativecommons.org/licenses/by-sa/3.0	</v>
    </spb>
    <spb s="0">
      <v xml:space="preserve">Wikipedia	</v>
      <v xml:space="preserve">CC-BY-SA	</v>
      <v xml:space="preserve">http://en.wikipedia.org/wiki/Estonia	</v>
      <v xml:space="preserve">http://creativecommons.org/licenses/by-sa/3.0/	</v>
    </spb>
    <spb s="0">
      <v xml:space="preserve">Cia	</v>
      <v xml:space="preserve">	</v>
      <v xml:space="preserve">https://www.cia.gov/library/publications/the-world-factbook/geos/en.html?Transportation	</v>
      <v xml:space="preserve">	</v>
    </spb>
    <spb s="10">
      <v>0</v>
      <v>69</v>
      <v>70</v>
      <v>70</v>
      <v>3</v>
      <v>70</v>
      <v>70</v>
      <v>70</v>
      <v>71</v>
      <v>70</v>
      <v>70</v>
      <v>71</v>
      <v>70</v>
      <v>70</v>
      <v>72</v>
      <v>6</v>
      <v>69</v>
      <v>72</v>
      <v>7</v>
      <v>70</v>
      <v>72</v>
      <v>8</v>
      <v>9</v>
      <v>10</v>
      <v>72</v>
      <v>72</v>
      <v>70</v>
      <v>72</v>
      <v>11</v>
      <v>12</v>
      <v>13</v>
      <v>14</v>
      <v>72</v>
      <v>72</v>
      <v>72</v>
      <v>72</v>
      <v>72</v>
      <v>72</v>
      <v>72</v>
      <v>72</v>
      <v>72</v>
      <v>72</v>
      <v>72</v>
      <v>15</v>
    </spb>
    <spb s="2">
      <v>2</v>
      <v>Name</v>
      <v>LearnMoreOnLink</v>
    </spb>
    <spb s="11">
      <v>2019</v>
      <v>2019</v>
      <v>square km</v>
      <v>per thousand (2018)</v>
      <v>2022</v>
      <v>2019</v>
      <v>2018</v>
      <v>per liter (2016)</v>
      <v>2019</v>
      <v>years (2018)</v>
      <v>2018</v>
      <v>per thousand (2018)</v>
      <v>2019</v>
      <v>2017</v>
      <v>2016</v>
      <v>2019</v>
      <v>2016</v>
      <v>2018</v>
      <v>kilotons per year (2016)</v>
      <v>deaths per 100,000 (2017)</v>
      <v>kWh (2014)</v>
      <v>2015</v>
      <v>2017</v>
      <v>2017</v>
      <v>2017</v>
      <v>2017</v>
      <v>2017</v>
      <v>2015</v>
      <v>2017</v>
      <v>2017</v>
      <v>2017</v>
      <v>2017</v>
      <v>2019</v>
    </spb>
    <spb s="0">
      <v xml:space="preserve">Wikipedia	Cia	travel.state.gov	</v>
      <v xml:space="preserve">CC-BY-SA			</v>
      <v xml:space="preserve">http://en.wikipedia.org/wiki/Finland	https://www.cia.gov/library/publications/the-world-factbook/geos/fi.html?Transportation	https://travel.state.gov/content/travel/en/international-travel/International-Travel-Country-Information-Pages/Finland.html	</v>
      <v xml:space="preserve">http://creativecommons.org/licenses/by-sa/3.0/			</v>
    </spb>
    <spb s="0">
      <v xml:space="preserve">Wikipedia	</v>
      <v xml:space="preserve">CC BY-SA 3.0	</v>
      <v xml:space="preserve">https://en.wikipedia.org/wiki/Finland	</v>
      <v xml:space="preserve">https://creativecommons.org/licenses/by-sa/3.0	</v>
    </spb>
    <spb s="0">
      <v xml:space="preserve">Wikipedia	</v>
      <v xml:space="preserve">CC-BY-SA	</v>
      <v xml:space="preserve">http://en.wikipedia.org/wiki/Finland	</v>
      <v xml:space="preserve">http://creativecommons.org/licenses/by-sa/3.0/	</v>
    </spb>
    <spb s="0">
      <v xml:space="preserve">Cia	</v>
      <v xml:space="preserve">	</v>
      <v xml:space="preserve">https://www.cia.gov/library/publications/the-world-factbook/geos/fi.html?Transportation	</v>
      <v xml:space="preserve">	</v>
    </spb>
    <spb s="1">
      <v>0</v>
      <v>76</v>
      <v>77</v>
      <v>77</v>
      <v>3</v>
      <v>77</v>
      <v>77</v>
      <v>77</v>
      <v>78</v>
      <v>77</v>
      <v>77</v>
      <v>77</v>
      <v>77</v>
      <v>79</v>
      <v>6</v>
      <v>76</v>
      <v>79</v>
      <v>7</v>
      <v>77</v>
      <v>79</v>
      <v>8</v>
      <v>9</v>
      <v>10</v>
      <v>79</v>
      <v>79</v>
      <v>77</v>
      <v>79</v>
      <v>11</v>
      <v>12</v>
      <v>13</v>
      <v>14</v>
      <v>79</v>
      <v>76</v>
      <v>79</v>
      <v>79</v>
      <v>79</v>
      <v>79</v>
      <v>79</v>
      <v>79</v>
      <v>79</v>
      <v>79</v>
      <v>79</v>
      <v>79</v>
      <v>15</v>
    </spb>
    <spb s="0">
      <v xml:space="preserve">Wikipedia	Cia	travel.state.gov	</v>
      <v xml:space="preserve">CC-BY-SA			</v>
      <v xml:space="preserve">http://en.wikipedia.org/wiki/France	https://www.cia.gov/library/publications/the-world-factbook/geos/fr.html?Transportation	https://travel.state.gov/content/travel/en/international-travel/International-Travel-Country-Information-Pages/Monaco.html	</v>
      <v xml:space="preserve">http://creativecommons.org/licenses/by-sa/3.0/			</v>
    </spb>
    <spb s="0">
      <v xml:space="preserve">Wikipedia	</v>
      <v xml:space="preserve">CC BY-SA 3.0	</v>
      <v xml:space="preserve">https://en.wikipedia.org/wiki/France	</v>
      <v xml:space="preserve">https://creativecommons.org/licenses/by-sa/3.0	</v>
    </spb>
    <spb s="0">
      <v xml:space="preserve">Wikipedia	</v>
      <v xml:space="preserve">CC-BY-SA	</v>
      <v xml:space="preserve">http://en.wikipedia.org/wiki/France	</v>
      <v xml:space="preserve">http://creativecommons.org/licenses/by-sa/3.0/	</v>
    </spb>
    <spb s="0">
      <v xml:space="preserve">Cia	</v>
      <v xml:space="preserve">	</v>
      <v xml:space="preserve">https://www.cia.gov/library/publications/the-world-factbook/geos/fr.html?Transportation	</v>
      <v xml:space="preserve">	</v>
    </spb>
    <spb s="9">
      <v>0</v>
      <v>81</v>
      <v>82</v>
      <v>82</v>
      <v>3</v>
      <v>82</v>
      <v>82</v>
      <v>82</v>
      <v>83</v>
      <v>82</v>
      <v>82</v>
      <v>83</v>
      <v>82</v>
      <v>82</v>
      <v>84</v>
      <v>6</v>
      <v>81</v>
      <v>84</v>
      <v>7</v>
      <v>82</v>
      <v>84</v>
      <v>8</v>
      <v>9</v>
      <v>10</v>
      <v>84</v>
      <v>84</v>
      <v>82</v>
      <v>84</v>
      <v>11</v>
      <v>12</v>
      <v>13</v>
      <v>14</v>
      <v>84</v>
      <v>81</v>
      <v>84</v>
      <v>84</v>
      <v>84</v>
      <v>84</v>
      <v>84</v>
      <v>84</v>
      <v>84</v>
      <v>84</v>
      <v>84</v>
      <v>84</v>
      <v>15</v>
    </spb>
    <spb s="7">
      <v>2019</v>
      <v>2019</v>
      <v>square km</v>
      <v>per thousand (2018)</v>
      <v>2021</v>
      <v>2019</v>
      <v>2018</v>
      <v>per liter (2016)</v>
      <v>2019</v>
      <v>years (2018)</v>
      <v>2018</v>
      <v>per thousand (2018)</v>
      <v>2019</v>
      <v>2017</v>
      <v>2016</v>
      <v>2019</v>
      <v>2016</v>
      <v>2018</v>
      <v>kilotons per year (2014)</v>
      <v>deaths per 100,000 (2017)</v>
      <v>kWh (2014)</v>
      <v>2015</v>
      <v>2018</v>
      <v>2017</v>
      <v>2017</v>
      <v>2017</v>
      <v>2017</v>
      <v>2017</v>
      <v>2015</v>
      <v>2017</v>
      <v>2017</v>
      <v>2017</v>
      <v>2017</v>
      <v>2019</v>
    </spb>
    <spb s="0">
      <v xml:space="preserve">Wikipedia	Cia	travel.state.gov	</v>
      <v xml:space="preserve">CC-BY-SA			</v>
      <v xml:space="preserve">http://en.wikipedia.org/wiki/Germany	https://www.cia.gov/library/publications/the-world-factbook/geos/gm.html?Transportation	https://travel.state.gov/content/travel/en/international-travel/International-Travel-Country-Information-Pages/Germany.html	</v>
      <v xml:space="preserve">http://creativecommons.org/licenses/by-sa/3.0/			</v>
    </spb>
    <spb s="0">
      <v xml:space="preserve">Wikipedia	</v>
      <v xml:space="preserve">CC BY-SA 3.0	</v>
      <v xml:space="preserve">https://en.wikipedia.org/wiki/Germany	</v>
      <v xml:space="preserve">https://creativecommons.org/licenses/by-sa/3.0	</v>
    </spb>
    <spb s="0">
      <v xml:space="preserve">Wikipedia	</v>
      <v xml:space="preserve">CC-BY-SA	</v>
      <v xml:space="preserve">http://en.wikipedia.org/wiki/Germany	</v>
      <v xml:space="preserve">http://creativecommons.org/licenses/by-sa/3.0/	</v>
    </spb>
    <spb s="0">
      <v xml:space="preserve">Cia	</v>
      <v xml:space="preserve">	</v>
      <v xml:space="preserve">https://www.cia.gov/library/publications/the-world-factbook/geos/gm.html?Transportation	</v>
      <v xml:space="preserve">	</v>
    </spb>
    <spb s="9">
      <v>0</v>
      <v>87</v>
      <v>88</v>
      <v>88</v>
      <v>3</v>
      <v>88</v>
      <v>88</v>
      <v>88</v>
      <v>89</v>
      <v>88</v>
      <v>88</v>
      <v>89</v>
      <v>88</v>
      <v>88</v>
      <v>90</v>
      <v>6</v>
      <v>87</v>
      <v>90</v>
      <v>7</v>
      <v>88</v>
      <v>90</v>
      <v>8</v>
      <v>9</v>
      <v>10</v>
      <v>90</v>
      <v>90</v>
      <v>88</v>
      <v>90</v>
      <v>11</v>
      <v>12</v>
      <v>13</v>
      <v>14</v>
      <v>90</v>
      <v>87</v>
      <v>90</v>
      <v>90</v>
      <v>90</v>
      <v>90</v>
      <v>90</v>
      <v>90</v>
      <v>90</v>
      <v>90</v>
      <v>90</v>
      <v>90</v>
      <v>15</v>
    </spb>
    <spb s="7">
      <v>2019</v>
      <v>2019</v>
      <v>square km</v>
      <v>per thousand (2018)</v>
      <v>2022</v>
      <v>2019</v>
      <v>2018</v>
      <v>per liter (2016)</v>
      <v>2019</v>
      <v>years (2018)</v>
      <v>2018</v>
      <v>per thousand (2018)</v>
      <v>2019</v>
      <v>2017</v>
      <v>2016</v>
      <v>2019</v>
      <v>2016</v>
      <v>2017</v>
      <v>kilotons per year (2016)</v>
      <v>deaths per 100,000 (2017)</v>
      <v>kWh (2014)</v>
      <v>2015</v>
      <v>2019</v>
      <v>2016</v>
      <v>2016</v>
      <v>2016</v>
      <v>2016</v>
      <v>2016</v>
      <v>2015</v>
      <v>2016</v>
      <v>2016</v>
      <v>2017</v>
      <v>2017</v>
      <v>2019</v>
    </spb>
    <spb s="0">
      <v xml:space="preserve">Wikipedia	Cia	travel.state.gov	</v>
      <v xml:space="preserve">CC-BY-SA			</v>
      <v xml:space="preserve">http://en.wikipedia.org/wiki/Greece	https://www.cia.gov/library/publications/the-world-factbook/geos/gr.html?Transportation	https://travel.state.gov/content/travel/en/international-travel/International-Travel-Country-Information-Pages/Greece.html	</v>
      <v xml:space="preserve">http://creativecommons.org/licenses/by-sa/3.0/			</v>
    </spb>
    <spb s="0">
      <v xml:space="preserve">Wikipedia	</v>
      <v xml:space="preserve">CC BY-SA 3.0	</v>
      <v xml:space="preserve">https://en.wikipedia.org/wiki/Greece	</v>
      <v xml:space="preserve">https://creativecommons.org/licenses/by-sa/3.0	</v>
    </spb>
    <spb s="0">
      <v xml:space="preserve">Wikipedia	</v>
      <v xml:space="preserve">CC-BY-SA	</v>
      <v xml:space="preserve">http://en.wikipedia.org/wiki/Greece	</v>
      <v xml:space="preserve">http://creativecommons.org/licenses/by-sa/3.0/	</v>
    </spb>
    <spb s="0">
      <v xml:space="preserve">Cia	</v>
      <v xml:space="preserve">	</v>
      <v xml:space="preserve">https://www.cia.gov/library/publications/the-world-factbook/geos/gr.html?Transportation	</v>
      <v xml:space="preserve">	</v>
    </spb>
    <spb s="9">
      <v>0</v>
      <v>93</v>
      <v>94</v>
      <v>94</v>
      <v>3</v>
      <v>94</v>
      <v>94</v>
      <v>94</v>
      <v>95</v>
      <v>94</v>
      <v>94</v>
      <v>95</v>
      <v>94</v>
      <v>94</v>
      <v>96</v>
      <v>6</v>
      <v>93</v>
      <v>96</v>
      <v>7</v>
      <v>94</v>
      <v>96</v>
      <v>8</v>
      <v>9</v>
      <v>10</v>
      <v>96</v>
      <v>96</v>
      <v>94</v>
      <v>96</v>
      <v>11</v>
      <v>12</v>
      <v>13</v>
      <v>14</v>
      <v>96</v>
      <v>93</v>
      <v>96</v>
      <v>96</v>
      <v>96</v>
      <v>96</v>
      <v>96</v>
      <v>96</v>
      <v>96</v>
      <v>96</v>
      <v>96</v>
      <v>96</v>
      <v>15</v>
    </spb>
    <spb s="0">
      <v xml:space="preserve">Wikipedia	Cia	travel.state.gov	</v>
      <v xml:space="preserve">CC-BY-SA			</v>
      <v xml:space="preserve">http://en.wikipedia.org/wiki/Hungary	https://www.cia.gov/library/publications/the-world-factbook/geos/hu.html?Transportation	https://travel.state.gov/content/travel/en/international-travel/International-Travel-Country-Information-Pages/Hungary.html	</v>
      <v xml:space="preserve">http://creativecommons.org/licenses/by-sa/3.0/			</v>
    </spb>
    <spb s="0">
      <v xml:space="preserve">Wikipedia	</v>
      <v xml:space="preserve">CC BY-SA 3.0	</v>
      <v xml:space="preserve">https://en.wikipedia.org/wiki/Hungary	</v>
      <v xml:space="preserve">https://creativecommons.org/licenses/by-sa/3.0	</v>
    </spb>
    <spb s="0">
      <v xml:space="preserve">Wikipedia	</v>
      <v xml:space="preserve">CC-BY-SA	</v>
      <v xml:space="preserve">http://en.wikipedia.org/wiki/Hungary	</v>
      <v xml:space="preserve">http://creativecommons.org/licenses/by-sa/3.0/	</v>
    </spb>
    <spb s="0">
      <v xml:space="preserve">Cia	</v>
      <v xml:space="preserve">	</v>
      <v xml:space="preserve">https://www.cia.gov/library/publications/the-world-factbook/geos/hu.html?Transportation	</v>
      <v xml:space="preserve">	</v>
    </spb>
    <spb s="9">
      <v>0</v>
      <v>98</v>
      <v>99</v>
      <v>99</v>
      <v>3</v>
      <v>99</v>
      <v>99</v>
      <v>99</v>
      <v>100</v>
      <v>99</v>
      <v>99</v>
      <v>100</v>
      <v>99</v>
      <v>99</v>
      <v>101</v>
      <v>6</v>
      <v>98</v>
      <v>101</v>
      <v>7</v>
      <v>99</v>
      <v>101</v>
      <v>8</v>
      <v>9</v>
      <v>10</v>
      <v>101</v>
      <v>101</v>
      <v>99</v>
      <v>101</v>
      <v>11</v>
      <v>12</v>
      <v>13</v>
      <v>14</v>
      <v>101</v>
      <v>98</v>
      <v>101</v>
      <v>101</v>
      <v>101</v>
      <v>101</v>
      <v>101</v>
      <v>101</v>
      <v>101</v>
      <v>101</v>
      <v>101</v>
      <v>101</v>
      <v>15</v>
    </spb>
    <spb s="7">
      <v>2019</v>
      <v>2019</v>
      <v>square km</v>
      <v>per thousand (2018)</v>
      <v>2022</v>
      <v>2019</v>
      <v>2018</v>
      <v>per liter (2016)</v>
      <v>2019</v>
      <v>years (2018)</v>
      <v>2018</v>
      <v>per thousand (2018)</v>
      <v>2019</v>
      <v>2017</v>
      <v>2016</v>
      <v>2019</v>
      <v>2016</v>
      <v>2018</v>
      <v>kilotons per year (2016)</v>
      <v>deaths per 100,000 (2017)</v>
      <v>kWh (2014)</v>
      <v>2015</v>
      <v>2019</v>
      <v>2017</v>
      <v>2017</v>
      <v>2017</v>
      <v>2017</v>
      <v>2017</v>
      <v>2015</v>
      <v>2017</v>
      <v>2017</v>
      <v>2017</v>
      <v>2017</v>
      <v>2019</v>
    </spb>
    <spb s="0">
      <v xml:space="preserve">Wikipedia	Cia	</v>
      <v xml:space="preserve">CC-BY-SA		</v>
      <v xml:space="preserve">http://en.wikipedia.org/wiki/Republic_of_Ireland	https://www.cia.gov/library/publications/the-world-factbook/geos/ei.html?Transportation	</v>
      <v xml:space="preserve">http://creativecommons.org/licenses/by-sa/3.0/		</v>
    </spb>
    <spb s="0">
      <v xml:space="preserve">Wikipedia	</v>
      <v xml:space="preserve">CC BY-SA 3.0	</v>
      <v xml:space="preserve">https://en.wikipedia.org/wiki/Republic_of_Ireland	</v>
      <v xml:space="preserve">https://creativecommons.org/licenses/by-sa/3.0	</v>
    </spb>
    <spb s="0">
      <v xml:space="preserve">Wikipedia	</v>
      <v xml:space="preserve">CC-BY-SA	</v>
      <v xml:space="preserve">http://en.wikipedia.org/wiki/Republic_of_Ireland	</v>
      <v xml:space="preserve">http://creativecommons.org/licenses/by-sa/3.0/	</v>
    </spb>
    <spb s="0">
      <v xml:space="preserve">Cia	</v>
      <v xml:space="preserve">	</v>
      <v xml:space="preserve">https://www.cia.gov/library/publications/the-world-factbook/geos/ei.html?Transportation	</v>
      <v xml:space="preserve">	</v>
    </spb>
    <spb s="12">
      <v>0</v>
      <v>104</v>
      <v>105</v>
      <v>105</v>
      <v>3</v>
      <v>105</v>
      <v>105</v>
      <v>105</v>
      <v>105</v>
      <v>105</v>
      <v>106</v>
      <v>105</v>
      <v>105</v>
      <v>107</v>
      <v>6</v>
      <v>104</v>
      <v>107</v>
      <v>7</v>
      <v>105</v>
      <v>107</v>
      <v>8</v>
      <v>9</v>
      <v>10</v>
      <v>107</v>
      <v>107</v>
      <v>105</v>
      <v>107</v>
      <v>11</v>
      <v>12</v>
      <v>13</v>
      <v>14</v>
      <v>107</v>
      <v>104</v>
      <v>107</v>
      <v>107</v>
      <v>107</v>
      <v>107</v>
      <v>107</v>
      <v>107</v>
      <v>107</v>
      <v>107</v>
      <v>107</v>
      <v>107</v>
      <v>15</v>
    </spb>
    <spb s="2">
      <v>3</v>
      <v>Name</v>
      <v>LearnMoreOnLink</v>
    </spb>
    <spb s="7">
      <v>2019</v>
      <v>2019</v>
      <v>square km</v>
      <v>per thousand (2018)</v>
      <v>2022</v>
      <v>2019</v>
      <v>2018</v>
      <v>per liter (2016)</v>
      <v>2019</v>
      <v>years (2018)</v>
      <v>2018</v>
      <v>per thousand (2018)</v>
      <v>2019</v>
      <v>2017</v>
      <v>2016</v>
      <v>2019</v>
      <v>2016</v>
      <v>2018</v>
      <v>kilotons per year (2016)</v>
      <v>deaths per 100,000 (2017)</v>
      <v>kWh (2014)</v>
      <v>2015</v>
      <v>2018</v>
      <v>2016</v>
      <v>2016</v>
      <v>2016</v>
      <v>2016</v>
      <v>2016</v>
      <v>2015</v>
      <v>2016</v>
      <v>2016</v>
      <v>2017</v>
      <v>2017</v>
      <v>2019</v>
    </spb>
    <spb s="0">
      <v xml:space="preserve">Wikipedia	Wikipedia	Cia	travel.state.gov	</v>
      <v xml:space="preserve">CC-BY-SA	CC-BY-SA			</v>
      <v xml:space="preserve">http://es.wikipedia.org/wiki/Italia	http://en.wikipedia.org/wiki/Italy	https://www.cia.gov/library/publications/the-world-factbook/geos/it.html?Transportation	https://travel.state.gov/content/travel/en/international-travel/International-Travel-Country-Information-Pages/SanMarino.html	</v>
      <v xml:space="preserve">http://creativecommons.org/licenses/by-sa/3.0/	http://creativecommons.org/licenses/by-sa/3.0/			</v>
    </spb>
    <spb s="0">
      <v xml:space="preserve">Wikipedia	</v>
      <v xml:space="preserve">CC BY-SA 3.0	</v>
      <v xml:space="preserve">https://en.wikipedia.org/wiki/Italy	</v>
      <v xml:space="preserve">https://creativecommons.org/licenses/by-sa/3.0	</v>
    </spb>
    <spb s="0">
      <v xml:space="preserve">Wikipedia	</v>
      <v xml:space="preserve">CC-BY-SA	</v>
      <v xml:space="preserve">http://en.wikipedia.org/wiki/Italy	</v>
      <v xml:space="preserve">http://creativecommons.org/licenses/by-sa/3.0/	</v>
    </spb>
    <spb s="0">
      <v xml:space="preserve">Cia	</v>
      <v xml:space="preserve">	</v>
      <v xml:space="preserve">https://www.cia.gov/library/publications/the-world-factbook/geos/it.html?Transportation	</v>
      <v xml:space="preserve">	</v>
    </spb>
    <spb s="1">
      <v>0</v>
      <v>111</v>
      <v>112</v>
      <v>112</v>
      <v>3</v>
      <v>112</v>
      <v>112</v>
      <v>112</v>
      <v>113</v>
      <v>112</v>
      <v>112</v>
      <v>112</v>
      <v>112</v>
      <v>114</v>
      <v>6</v>
      <v>111</v>
      <v>114</v>
      <v>7</v>
      <v>112</v>
      <v>114</v>
      <v>8</v>
      <v>9</v>
      <v>10</v>
      <v>114</v>
      <v>114</v>
      <v>112</v>
      <v>114</v>
      <v>11</v>
      <v>12</v>
      <v>13</v>
      <v>14</v>
      <v>114</v>
      <v>111</v>
      <v>114</v>
      <v>114</v>
      <v>114</v>
      <v>114</v>
      <v>114</v>
      <v>114</v>
      <v>114</v>
      <v>114</v>
      <v>114</v>
      <v>114</v>
      <v>15</v>
    </spb>
    <spb s="7">
      <v>2019</v>
      <v>2019</v>
      <v>square km</v>
      <v>per thousand (2018)</v>
      <v>2022</v>
      <v>2019</v>
      <v>2018</v>
      <v>per liter (2016)</v>
      <v>2019</v>
      <v>years (2018)</v>
      <v>2018</v>
      <v>per thousand (2018)</v>
      <v>2019</v>
      <v>2017</v>
      <v>2016</v>
      <v>2019</v>
      <v>2016</v>
      <v>2018</v>
      <v>kilotons per year (2014)</v>
      <v>deaths per 100,000 (2017)</v>
      <v>kWh (2014)</v>
      <v>2015</v>
      <v>2008</v>
      <v>2017</v>
      <v>2017</v>
      <v>2017</v>
      <v>2017</v>
      <v>2017</v>
      <v>2015</v>
      <v>2017</v>
      <v>2017</v>
      <v>2017</v>
      <v>2017</v>
      <v>2019</v>
    </spb>
    <spb s="0">
      <v xml:space="preserve">Wikipedia	Cia	travel.state.gov	</v>
      <v xml:space="preserve">CC-BY-SA			</v>
      <v xml:space="preserve">http://en.wikipedia.org/wiki/Latvia	https://www.cia.gov/library/publications/the-world-factbook/geos/lg.html?Transportation	https://travel.state.gov/content/travel/en/international-travel/International-Travel-Country-Information-Pages/Latvia.html	</v>
      <v xml:space="preserve">http://creativecommons.org/licenses/by-sa/3.0/			</v>
    </spb>
    <spb s="0">
      <v xml:space="preserve">Wikipedia	</v>
      <v xml:space="preserve">CC BY-SA 3.0	</v>
      <v xml:space="preserve">https://en.wikipedia.org/wiki/Latvia	</v>
      <v xml:space="preserve">https://creativecommons.org/licenses/by-sa/3.0	</v>
    </spb>
    <spb s="0">
      <v xml:space="preserve">Wikipedia	</v>
      <v xml:space="preserve">CC-BY-SA	</v>
      <v xml:space="preserve">http://en.wikipedia.org/wiki/Latvia	</v>
      <v xml:space="preserve">http://creativecommons.org/licenses/by-sa/3.0/	</v>
    </spb>
    <spb s="0">
      <v xml:space="preserve">Cia	</v>
      <v xml:space="preserve">	</v>
      <v xml:space="preserve">https://www.cia.gov/library/publications/the-world-factbook/geos/lg.html?Transportation	</v>
      <v xml:space="preserve">	</v>
    </spb>
    <spb s="10">
      <v>0</v>
      <v>117</v>
      <v>118</v>
      <v>118</v>
      <v>3</v>
      <v>118</v>
      <v>118</v>
      <v>118</v>
      <v>119</v>
      <v>118</v>
      <v>118</v>
      <v>119</v>
      <v>118</v>
      <v>118</v>
      <v>120</v>
      <v>6</v>
      <v>117</v>
      <v>120</v>
      <v>7</v>
      <v>118</v>
      <v>120</v>
      <v>8</v>
      <v>9</v>
      <v>10</v>
      <v>120</v>
      <v>120</v>
      <v>118</v>
      <v>120</v>
      <v>11</v>
      <v>12</v>
      <v>13</v>
      <v>14</v>
      <v>120</v>
      <v>120</v>
      <v>120</v>
      <v>120</v>
      <v>120</v>
      <v>120</v>
      <v>120</v>
      <v>120</v>
      <v>120</v>
      <v>120</v>
      <v>120</v>
      <v>15</v>
    </spb>
    <spb s="11">
      <v>2019</v>
      <v>2019</v>
      <v>square km</v>
      <v>per thousand (2018)</v>
      <v>2022</v>
      <v>2019</v>
      <v>2018</v>
      <v>per liter (2016)</v>
      <v>2019</v>
      <v>years (2018)</v>
      <v>2018</v>
      <v>per thousand (2018)</v>
      <v>2019</v>
      <v>2017</v>
      <v>2016</v>
      <v>2019</v>
      <v>2016</v>
      <v>2017</v>
      <v>kilotons per year (2016)</v>
      <v>deaths per 100,000 (2017)</v>
      <v>kWh (2014)</v>
      <v>2014</v>
      <v>2017</v>
      <v>2017</v>
      <v>2017</v>
      <v>2017</v>
      <v>2017</v>
      <v>2015</v>
      <v>2017</v>
      <v>2017</v>
      <v>2017</v>
      <v>2017</v>
      <v>2019</v>
    </spb>
    <spb s="0">
      <v xml:space="preserve">Wikipedia	Cia	travel.state.gov	</v>
      <v xml:space="preserve">CC-BY-SA			</v>
      <v xml:space="preserve">http://en.wikipedia.org/wiki/Lithuania	https://www.cia.gov/library/publications/the-world-factbook/geos/lh.html?Transportation	https://travel.state.gov/content/travel/en/international-travel/International-Travel-Country-Information-Pages/Lithuania.html	</v>
      <v xml:space="preserve">http://creativecommons.org/licenses/by-sa/3.0/			</v>
    </spb>
    <spb s="0">
      <v xml:space="preserve">Wikipedia	</v>
      <v xml:space="preserve">CC BY-SA 3.0	</v>
      <v xml:space="preserve">https://en.wikipedia.org/wiki/Lithuania	</v>
      <v xml:space="preserve">https://creativecommons.org/licenses/by-sa/3.0	</v>
    </spb>
    <spb s="0">
      <v xml:space="preserve">Wikipedia	</v>
      <v xml:space="preserve">CC-BY-SA	</v>
      <v xml:space="preserve">http://en.wikipedia.org/wiki/Lithuania	</v>
      <v xml:space="preserve">http://creativecommons.org/licenses/by-sa/3.0/	</v>
    </spb>
    <spb s="0">
      <v xml:space="preserve">Cia	</v>
      <v xml:space="preserve">	</v>
      <v xml:space="preserve">https://www.cia.gov/library/publications/the-world-factbook/geos/lh.html?Transportation	</v>
      <v xml:space="preserve">	</v>
    </spb>
    <spb s="10">
      <v>0</v>
      <v>123</v>
      <v>124</v>
      <v>124</v>
      <v>3</v>
      <v>124</v>
      <v>124</v>
      <v>124</v>
      <v>125</v>
      <v>124</v>
      <v>124</v>
      <v>125</v>
      <v>124</v>
      <v>124</v>
      <v>126</v>
      <v>6</v>
      <v>123</v>
      <v>126</v>
      <v>7</v>
      <v>124</v>
      <v>126</v>
      <v>8</v>
      <v>9</v>
      <v>10</v>
      <v>126</v>
      <v>126</v>
      <v>124</v>
      <v>126</v>
      <v>11</v>
      <v>12</v>
      <v>13</v>
      <v>14</v>
      <v>126</v>
      <v>126</v>
      <v>126</v>
      <v>126</v>
      <v>126</v>
      <v>126</v>
      <v>126</v>
      <v>126</v>
      <v>126</v>
      <v>126</v>
      <v>126</v>
      <v>15</v>
    </spb>
    <spb s="11">
      <v>2019</v>
      <v>2019</v>
      <v>square km</v>
      <v>per thousand (2018)</v>
      <v>2022</v>
      <v>2019</v>
      <v>2018</v>
      <v>per liter (2016)</v>
      <v>2019</v>
      <v>years (2018)</v>
      <v>2018</v>
      <v>per thousand (2018)</v>
      <v>2019</v>
      <v>2017</v>
      <v>2016</v>
      <v>2019</v>
      <v>2016</v>
      <v>2018</v>
      <v>kilotons per year (2016)</v>
      <v>deaths per 100,000 (2017)</v>
      <v>kWh (2014)</v>
      <v>2014</v>
      <v>2017</v>
      <v>2017</v>
      <v>2017</v>
      <v>2017</v>
      <v>2017</v>
      <v>2015</v>
      <v>2017</v>
      <v>2017</v>
      <v>2017</v>
      <v>2017</v>
      <v>2019</v>
    </spb>
    <spb s="0">
      <v xml:space="preserve">Wikipedia	Cia	travel.state.gov	</v>
      <v xml:space="preserve">CC-BY-SA			</v>
      <v xml:space="preserve">http://en.wikipedia.org/wiki/Luxembourg	https://www.cia.gov/library/publications/the-world-factbook/geos/lu.html?Transportation	https://travel.state.gov/content/travel/en/international-travel/International-Travel-Country-Information-Pages/Luxembourg.html	</v>
      <v xml:space="preserve">http://creativecommons.org/licenses/by-sa/3.0/			</v>
    </spb>
    <spb s="0">
      <v xml:space="preserve">Wikipedia	</v>
      <v xml:space="preserve">CC BY-SA 3.0	</v>
      <v xml:space="preserve">https://en.wikipedia.org/wiki/Luxembourg	</v>
      <v xml:space="preserve">https://creativecommons.org/licenses/by-sa/3.0	</v>
    </spb>
    <spb s="0">
      <v xml:space="preserve">Wikipedia	</v>
      <v xml:space="preserve">CC-BY-SA	</v>
      <v xml:space="preserve">http://en.wikipedia.org/wiki/Luxembourg	</v>
      <v xml:space="preserve">http://creativecommons.org/licenses/by-sa/3.0/	</v>
    </spb>
    <spb s="0">
      <v xml:space="preserve">Cia	</v>
      <v xml:space="preserve">	</v>
      <v xml:space="preserve">https://www.cia.gov/library/publications/the-world-factbook/geos/lu.html?Transportation	</v>
      <v xml:space="preserve">	</v>
    </spb>
    <spb s="9">
      <v>0</v>
      <v>129</v>
      <v>130</v>
      <v>130</v>
      <v>3</v>
      <v>130</v>
      <v>130</v>
      <v>130</v>
      <v>131</v>
      <v>130</v>
      <v>130</v>
      <v>131</v>
      <v>130</v>
      <v>130</v>
      <v>132</v>
      <v>6</v>
      <v>129</v>
      <v>132</v>
      <v>7</v>
      <v>130</v>
      <v>132</v>
      <v>8</v>
      <v>9</v>
      <v>10</v>
      <v>132</v>
      <v>132</v>
      <v>130</v>
      <v>132</v>
      <v>11</v>
      <v>12</v>
      <v>13</v>
      <v>14</v>
      <v>132</v>
      <v>129</v>
      <v>132</v>
      <v>132</v>
      <v>132</v>
      <v>132</v>
      <v>132</v>
      <v>132</v>
      <v>132</v>
      <v>132</v>
      <v>132</v>
      <v>132</v>
      <v>15</v>
    </spb>
    <spb s="0">
      <v xml:space="preserve">Wikipedia	Cia	travel.state.gov	</v>
      <v xml:space="preserve">CC-BY-SA			</v>
      <v xml:space="preserve">http://en.wikipedia.org/wiki/Malta	https://www.cia.gov/library/publications/the-world-factbook/geos/mt.html?Transportation	https://travel.state.gov/content/travel/en/international-travel/International-Travel-Country-Information-Pages/Malta.html	</v>
      <v xml:space="preserve">http://creativecommons.org/licenses/by-sa/3.0/			</v>
    </spb>
    <spb s="0">
      <v xml:space="preserve">Wikipedia	</v>
      <v xml:space="preserve">CC BY-SA 3.0	</v>
      <v xml:space="preserve">https://en.wikipedia.org/wiki/Malta	</v>
      <v xml:space="preserve">https://creativecommons.org/licenses/by-sa/3.0	</v>
    </spb>
    <spb s="0">
      <v xml:space="preserve">Wikipedia	</v>
      <v xml:space="preserve">CC-BY-SA	</v>
      <v xml:space="preserve">http://en.wikipedia.org/wiki/Malta	</v>
      <v xml:space="preserve">http://creativecommons.org/licenses/by-sa/3.0/	</v>
    </spb>
    <spb s="0">
      <v xml:space="preserve">Cia	</v>
      <v xml:space="preserve">	</v>
      <v xml:space="preserve">https://www.cia.gov/library/publications/the-world-factbook/geos/mt.html?Transportation	</v>
      <v xml:space="preserve">	</v>
    </spb>
    <spb s="13">
      <v>0</v>
      <v>134</v>
      <v>135</v>
      <v>135</v>
      <v>3</v>
      <v>135</v>
      <v>135</v>
      <v>135</v>
      <v>136</v>
      <v>135</v>
      <v>136</v>
      <v>135</v>
      <v>135</v>
      <v>137</v>
      <v>6</v>
      <v>134</v>
      <v>137</v>
      <v>7</v>
      <v>135</v>
      <v>137</v>
      <v>8</v>
      <v>9</v>
      <v>10</v>
      <v>137</v>
      <v>137</v>
      <v>135</v>
      <v>137</v>
      <v>11</v>
      <v>12</v>
      <v>13</v>
      <v>14</v>
      <v>137</v>
      <v>134</v>
      <v>137</v>
      <v>137</v>
      <v>137</v>
      <v>137</v>
      <v>137</v>
      <v>137</v>
      <v>137</v>
      <v>137</v>
      <v>137</v>
      <v>137</v>
      <v>15</v>
    </spb>
    <spb s="2">
      <v>4</v>
      <v>Name</v>
      <v>LearnMoreOnLink</v>
    </spb>
    <spb s="7">
      <v>2019</v>
      <v>2019</v>
      <v>square km</v>
      <v>per thousand (2018)</v>
      <v>2022</v>
      <v>2019</v>
      <v>2018</v>
      <v>per liter (2016)</v>
      <v>2019</v>
      <v>years (2018)</v>
      <v>2018</v>
      <v>per thousand (2018)</v>
      <v>2019</v>
      <v>2017</v>
      <v>2016</v>
      <v>2019</v>
      <v>2016</v>
      <v>2015</v>
      <v>kilotons per year (2016)</v>
      <v>deaths per 100,000 (2017)</v>
      <v>kWh (2014)</v>
      <v>2014</v>
      <v>2019</v>
      <v>2017</v>
      <v>2017</v>
      <v>2017</v>
      <v>2017</v>
      <v>2017</v>
      <v>2015</v>
      <v>2017</v>
      <v>2017</v>
      <v>2017</v>
      <v>2017</v>
      <v>2019</v>
    </spb>
    <spb s="0">
      <v xml:space="preserve">Wikipedia	Cia	travel.state.gov	</v>
      <v xml:space="preserve">CC-BY-SA			</v>
      <v xml:space="preserve">http://en.wikipedia.org/wiki/Netherlands	https://www.cia.gov/library/publications/the-world-factbook/geos/nl.html?Transportation	https://travel.state.gov/content/travel/en/international-travel/International-Travel-Country-Information-Pages/Netherlands.html	</v>
      <v xml:space="preserve">http://creativecommons.org/licenses/by-sa/3.0/			</v>
    </spb>
    <spb s="0">
      <v xml:space="preserve">Wikipedia	</v>
      <v xml:space="preserve">CC BY-SA 3.0	</v>
      <v xml:space="preserve">https://en.wikipedia.org/wiki/Netherlands	</v>
      <v xml:space="preserve">https://creativecommons.org/licenses/by-sa/3.0	</v>
    </spb>
    <spb s="0">
      <v xml:space="preserve">Wikipedia	</v>
      <v xml:space="preserve">CC-BY-SA	</v>
      <v xml:space="preserve">http://en.wikipedia.org/wiki/Netherlands	</v>
      <v xml:space="preserve">http://creativecommons.org/licenses/by-sa/3.0/	</v>
    </spb>
    <spb s="0">
      <v xml:space="preserve">Cia	</v>
      <v xml:space="preserve">	</v>
      <v xml:space="preserve">https://www.cia.gov/library/publications/the-world-factbook/geos/nl.html?Transportation	</v>
      <v xml:space="preserve">	</v>
    </spb>
    <spb s="9">
      <v>0</v>
      <v>141</v>
      <v>142</v>
      <v>142</v>
      <v>3</v>
      <v>142</v>
      <v>142</v>
      <v>142</v>
      <v>143</v>
      <v>142</v>
      <v>142</v>
      <v>143</v>
      <v>142</v>
      <v>142</v>
      <v>144</v>
      <v>6</v>
      <v>141</v>
      <v>144</v>
      <v>7</v>
      <v>142</v>
      <v>144</v>
      <v>8</v>
      <v>9</v>
      <v>10</v>
      <v>144</v>
      <v>144</v>
      <v>142</v>
      <v>144</v>
      <v>11</v>
      <v>12</v>
      <v>13</v>
      <v>14</v>
      <v>144</v>
      <v>141</v>
      <v>144</v>
      <v>144</v>
      <v>144</v>
      <v>144</v>
      <v>144</v>
      <v>144</v>
      <v>144</v>
      <v>144</v>
      <v>144</v>
      <v>144</v>
      <v>15</v>
    </spb>
    <spb s="7">
      <v>2019</v>
      <v>2019</v>
      <v>square km</v>
      <v>per thousand (2018)</v>
      <v>2024</v>
      <v>2019</v>
      <v>2018</v>
      <v>per liter (2016)</v>
      <v>2019</v>
      <v>years (2018)</v>
      <v>2018</v>
      <v>per thousand (2018)</v>
      <v>2019</v>
      <v>2017</v>
      <v>2016</v>
      <v>2019</v>
      <v>2016</v>
      <v>2017</v>
      <v>kilotons per year (2016)</v>
      <v>deaths per 100,000 (2017)</v>
      <v>kWh (2014)</v>
      <v>2015</v>
      <v>2017</v>
      <v>2017</v>
      <v>2017</v>
      <v>2017</v>
      <v>2017</v>
      <v>2017</v>
      <v>2015</v>
      <v>2017</v>
      <v>2017</v>
      <v>2017</v>
      <v>2017</v>
      <v>2019</v>
    </spb>
    <spb s="0">
      <v xml:space="preserve">Wikipedia	Cia	travel.state.gov	</v>
      <v xml:space="preserve">CC-BY-SA			</v>
      <v xml:space="preserve">http://en.wikipedia.org/wiki/Norway	https://www.cia.gov/library/publications/the-world-factbook/geos/no.html?Transportation	https://travel.state.gov/content/travel/en/international-travel/International-Travel-Country-Information-Pages/Norway.html	</v>
      <v xml:space="preserve">http://creativecommons.org/licenses/by-sa/3.0/			</v>
    </spb>
    <spb s="0">
      <v xml:space="preserve">Wikipedia	</v>
      <v xml:space="preserve">CC BY-SA 3.0	</v>
      <v xml:space="preserve">https://en.wikipedia.org/wiki/Norway	</v>
      <v xml:space="preserve">https://creativecommons.org/licenses/by-sa/3.0	</v>
    </spb>
    <spb s="0">
      <v xml:space="preserve">Wikipedia	</v>
      <v xml:space="preserve">CC-BY-SA	</v>
      <v xml:space="preserve">http://en.wikipedia.org/wiki/Norway	</v>
      <v xml:space="preserve">http://creativecommons.org/licenses/by-sa/3.0/	</v>
    </spb>
    <spb s="0">
      <v xml:space="preserve">Cia	</v>
      <v xml:space="preserve">	</v>
      <v xml:space="preserve">https://www.cia.gov/library/publications/the-world-factbook/geos/no.html?Transportation	</v>
      <v xml:space="preserve">	</v>
    </spb>
    <spb s="1">
      <v>0</v>
      <v>147</v>
      <v>148</v>
      <v>148</v>
      <v>3</v>
      <v>148</v>
      <v>148</v>
      <v>148</v>
      <v>149</v>
      <v>148</v>
      <v>148</v>
      <v>148</v>
      <v>148</v>
      <v>150</v>
      <v>6</v>
      <v>147</v>
      <v>150</v>
      <v>7</v>
      <v>148</v>
      <v>150</v>
      <v>8</v>
      <v>9</v>
      <v>10</v>
      <v>150</v>
      <v>150</v>
      <v>148</v>
      <v>150</v>
      <v>11</v>
      <v>12</v>
      <v>13</v>
      <v>14</v>
      <v>150</v>
      <v>147</v>
      <v>150</v>
      <v>150</v>
      <v>150</v>
      <v>150</v>
      <v>150</v>
      <v>150</v>
      <v>150</v>
      <v>150</v>
      <v>150</v>
      <v>150</v>
      <v>15</v>
    </spb>
    <spb s="0">
      <v xml:space="preserve">Wikipedia	Cia	travel.state.gov	</v>
      <v xml:space="preserve">CC-BY-SA			</v>
      <v xml:space="preserve">http://en.wikipedia.org/wiki/Poland	https://www.cia.gov/library/publications/the-world-factbook/geos/pl.html?Transportation	https://travel.state.gov/content/travel/en/international-travel/International-Travel-Country-Information-Pages/Poland.html	</v>
      <v xml:space="preserve">http://creativecommons.org/licenses/by-sa/3.0/			</v>
    </spb>
    <spb s="0">
      <v xml:space="preserve">Wikipedia	</v>
      <v xml:space="preserve">CC BY-SA 3.0	</v>
      <v xml:space="preserve">https://en.wikipedia.org/wiki/Poland	</v>
      <v xml:space="preserve">https://creativecommons.org/licenses/by-sa/3.0	</v>
    </spb>
    <spb s="0">
      <v xml:space="preserve">Wikipedia	</v>
      <v xml:space="preserve">CC-BY-SA	</v>
      <v xml:space="preserve">http://en.wikipedia.org/wiki/Poland	</v>
      <v xml:space="preserve">http://creativecommons.org/licenses/by-sa/3.0/	</v>
    </spb>
    <spb s="0">
      <v xml:space="preserve">Cia	</v>
      <v xml:space="preserve">	</v>
      <v xml:space="preserve">https://www.cia.gov/library/publications/the-world-factbook/geos/pl.html?Transportation	</v>
      <v xml:space="preserve">	</v>
    </spb>
    <spb s="9">
      <v>0</v>
      <v>152</v>
      <v>153</v>
      <v>153</v>
      <v>3</v>
      <v>153</v>
      <v>153</v>
      <v>153</v>
      <v>154</v>
      <v>153</v>
      <v>153</v>
      <v>154</v>
      <v>153</v>
      <v>153</v>
      <v>155</v>
      <v>6</v>
      <v>152</v>
      <v>155</v>
      <v>7</v>
      <v>153</v>
      <v>155</v>
      <v>8</v>
      <v>9</v>
      <v>10</v>
      <v>155</v>
      <v>155</v>
      <v>153</v>
      <v>155</v>
      <v>11</v>
      <v>12</v>
      <v>13</v>
      <v>14</v>
      <v>155</v>
      <v>152</v>
      <v>155</v>
      <v>155</v>
      <v>155</v>
      <v>155</v>
      <v>155</v>
      <v>155</v>
      <v>155</v>
      <v>155</v>
      <v>155</v>
      <v>155</v>
      <v>15</v>
    </spb>
    <spb s="0">
      <v xml:space="preserve">Wikipedia	Cia	travel.state.gov	</v>
      <v xml:space="preserve">CC-BY-SA			</v>
      <v xml:space="preserve">http://en.wikipedia.org/wiki/Portugal	https://www.cia.gov/library/publications/the-world-factbook/geos/po.html?Transportation	https://travel.state.gov/content/travel/en/international-travel/International-Travel-Country-Information-Pages/Portugal.html	</v>
      <v xml:space="preserve">http://creativecommons.org/licenses/by-sa/3.0/			</v>
    </spb>
    <spb s="0">
      <v xml:space="preserve">Wikipedia	</v>
      <v xml:space="preserve">CC BY-SA 3.0	</v>
      <v xml:space="preserve">https://en.wikipedia.org/wiki/Portugal	</v>
      <v xml:space="preserve">https://creativecommons.org/licenses/by-sa/3.0	</v>
    </spb>
    <spb s="0">
      <v xml:space="preserve">Wikipedia	</v>
      <v xml:space="preserve">CC-BY-SA	</v>
      <v xml:space="preserve">http://en.wikipedia.org/wiki/Portugal	</v>
      <v xml:space="preserve">http://creativecommons.org/licenses/by-sa/3.0/	</v>
    </spb>
    <spb s="0">
      <v xml:space="preserve">Cia	</v>
      <v xml:space="preserve">	</v>
      <v xml:space="preserve">https://www.cia.gov/library/publications/the-world-factbook/geos/po.html?Transportation	</v>
      <v xml:space="preserve">	</v>
    </spb>
    <spb s="9">
      <v>0</v>
      <v>157</v>
      <v>158</v>
      <v>158</v>
      <v>3</v>
      <v>158</v>
      <v>158</v>
      <v>158</v>
      <v>159</v>
      <v>158</v>
      <v>158</v>
      <v>159</v>
      <v>158</v>
      <v>158</v>
      <v>160</v>
      <v>6</v>
      <v>157</v>
      <v>160</v>
      <v>7</v>
      <v>158</v>
      <v>160</v>
      <v>8</v>
      <v>9</v>
      <v>10</v>
      <v>160</v>
      <v>160</v>
      <v>158</v>
      <v>160</v>
      <v>11</v>
      <v>12</v>
      <v>13</v>
      <v>14</v>
      <v>160</v>
      <v>157</v>
      <v>160</v>
      <v>160</v>
      <v>160</v>
      <v>160</v>
      <v>160</v>
      <v>160</v>
      <v>160</v>
      <v>160</v>
      <v>160</v>
      <v>160</v>
      <v>15</v>
    </spb>
    <spb s="0">
      <v xml:space="preserve">Wikipedia	Cia	travel.state.gov	</v>
      <v xml:space="preserve">CC-BY-SA			</v>
      <v xml:space="preserve">http://en.wikipedia.org/wiki/Romania	https://www.cia.gov/library/publications/the-world-factbook/geos/ro.html?Transportation	https://travel.state.gov/content/travel/en/international-travel/International-Travel-Country-Information-Pages/Romania.html	</v>
      <v xml:space="preserve">http://creativecommons.org/licenses/by-sa/3.0/			</v>
    </spb>
    <spb s="0">
      <v xml:space="preserve">Wikipedia	</v>
      <v xml:space="preserve">CC BY-SA 3.0	</v>
      <v xml:space="preserve">https://en.wikipedia.org/wiki/Romania	</v>
      <v xml:space="preserve">https://creativecommons.org/licenses/by-sa/3.0	</v>
    </spb>
    <spb s="0">
      <v xml:space="preserve">Wikipedia	</v>
      <v xml:space="preserve">CC-BY-SA	</v>
      <v xml:space="preserve">http://en.wikipedia.org/wiki/Romania	</v>
      <v xml:space="preserve">http://creativecommons.org/licenses/by-sa/3.0/	</v>
    </spb>
    <spb s="0">
      <v xml:space="preserve">Cia	</v>
      <v xml:space="preserve">	</v>
      <v xml:space="preserve">https://www.cia.gov/library/publications/the-world-factbook/geos/ro.html?Transportation	</v>
      <v xml:space="preserve">	</v>
    </spb>
    <spb s="9">
      <v>0</v>
      <v>162</v>
      <v>163</v>
      <v>163</v>
      <v>3</v>
      <v>163</v>
      <v>163</v>
      <v>163</v>
      <v>164</v>
      <v>163</v>
      <v>163</v>
      <v>164</v>
      <v>163</v>
      <v>163</v>
      <v>165</v>
      <v>6</v>
      <v>162</v>
      <v>165</v>
      <v>7</v>
      <v>163</v>
      <v>165</v>
      <v>8</v>
      <v>9</v>
      <v>10</v>
      <v>165</v>
      <v>165</v>
      <v>163</v>
      <v>165</v>
      <v>11</v>
      <v>12</v>
      <v>13</v>
      <v>14</v>
      <v>165</v>
      <v>162</v>
      <v>165</v>
      <v>165</v>
      <v>165</v>
      <v>165</v>
      <v>165</v>
      <v>165</v>
      <v>165</v>
      <v>165</v>
      <v>165</v>
      <v>165</v>
      <v>15</v>
    </spb>
    <spb s="7">
      <v>2019</v>
      <v>2019</v>
      <v>square km</v>
      <v>per thousand (2018)</v>
      <v>2022</v>
      <v>2019</v>
      <v>2018</v>
      <v>per liter (2016)</v>
      <v>2019</v>
      <v>years (2018)</v>
      <v>2018</v>
      <v>per thousand (2018)</v>
      <v>2019</v>
      <v>2017</v>
      <v>2016</v>
      <v>2019</v>
      <v>2016</v>
      <v>2017</v>
      <v>kilotons per year (2016)</v>
      <v>deaths per 100,000 (2017)</v>
      <v>kWh (2014)</v>
      <v>2014</v>
      <v>2019</v>
      <v>2017</v>
      <v>2017</v>
      <v>2017</v>
      <v>2017</v>
      <v>2017</v>
      <v>2015</v>
      <v>2017</v>
      <v>2017</v>
      <v>2017</v>
      <v>2017</v>
      <v>2019</v>
    </spb>
    <spb s="0">
      <v xml:space="preserve">Wikipedia	Cia	travel.state.gov	</v>
      <v xml:space="preserve">CC-BY-SA			</v>
      <v xml:space="preserve">http://en.wikipedia.org/wiki/Slovakia	https://www.cia.gov/library/publications/the-world-factbook/geos/lo.html?Transportation	https://travel.state.gov/content/travel/en/international-travel/International-Travel-Country-Information-Pages/Slovakia.html	</v>
      <v xml:space="preserve">http://creativecommons.org/licenses/by-sa/3.0/			</v>
    </spb>
    <spb s="0">
      <v xml:space="preserve">Wikipedia	</v>
      <v xml:space="preserve">CC BY-SA 3.0	</v>
      <v xml:space="preserve">https://en.wikipedia.org/wiki/Slovakia	</v>
      <v xml:space="preserve">https://creativecommons.org/licenses/by-sa/3.0	</v>
    </spb>
    <spb s="0">
      <v xml:space="preserve">Wikipedia	</v>
      <v xml:space="preserve">CC-BY-SA	</v>
      <v xml:space="preserve">http://en.wikipedia.org/wiki/Slovakia	</v>
      <v xml:space="preserve">http://creativecommons.org/licenses/by-sa/3.0/	</v>
    </spb>
    <spb s="0">
      <v xml:space="preserve">Cia	</v>
      <v xml:space="preserve">	</v>
      <v xml:space="preserve">https://www.cia.gov/library/publications/the-world-factbook/geos/lo.html?Transportation	</v>
      <v xml:space="preserve">	</v>
    </spb>
    <spb s="9">
      <v>0</v>
      <v>168</v>
      <v>169</v>
      <v>169</v>
      <v>3</v>
      <v>169</v>
      <v>169</v>
      <v>169</v>
      <v>170</v>
      <v>169</v>
      <v>169</v>
      <v>170</v>
      <v>169</v>
      <v>169</v>
      <v>171</v>
      <v>6</v>
      <v>168</v>
      <v>171</v>
      <v>7</v>
      <v>169</v>
      <v>171</v>
      <v>8</v>
      <v>9</v>
      <v>10</v>
      <v>171</v>
      <v>171</v>
      <v>169</v>
      <v>171</v>
      <v>11</v>
      <v>12</v>
      <v>13</v>
      <v>14</v>
      <v>171</v>
      <v>168</v>
      <v>171</v>
      <v>171</v>
      <v>171</v>
      <v>171</v>
      <v>171</v>
      <v>171</v>
      <v>171</v>
      <v>171</v>
      <v>171</v>
      <v>171</v>
      <v>15</v>
    </spb>
    <spb s="7">
      <v>2019</v>
      <v>2019</v>
      <v>square km</v>
      <v>per thousand (2018)</v>
      <v>2022</v>
      <v>2019</v>
      <v>2018</v>
      <v>per liter (2016)</v>
      <v>2019</v>
      <v>years (2018)</v>
      <v>2018</v>
      <v>per thousand (2018)</v>
      <v>2019</v>
      <v>2017</v>
      <v>2016</v>
      <v>2019</v>
      <v>2016</v>
      <v>2017</v>
      <v>kilotons per year (2016)</v>
      <v>deaths per 100,000 (2017)</v>
      <v>kWh (2014)</v>
      <v>2015</v>
      <v>2013</v>
      <v>2016</v>
      <v>2016</v>
      <v>2016</v>
      <v>2016</v>
      <v>2016</v>
      <v>2015</v>
      <v>2016</v>
      <v>2016</v>
      <v>2017</v>
      <v>2017</v>
      <v>2019</v>
    </spb>
    <spb s="0">
      <v xml:space="preserve">Wikipedia	Cia	travel.state.gov	</v>
      <v xml:space="preserve">CC-BY-SA			</v>
      <v xml:space="preserve">http://en.wikipedia.org/wiki/Slovenia	https://www.cia.gov/library/publications/the-world-factbook/geos/si.html?Transportation	https://travel.state.gov/content/travel/en/international-travel/International-Travel-Country-Information-Pages/Slovenia.html	</v>
      <v xml:space="preserve">http://creativecommons.org/licenses/by-sa/3.0/			</v>
    </spb>
    <spb s="0">
      <v xml:space="preserve">Wikipedia	</v>
      <v xml:space="preserve">CC BY-SA 3.0	</v>
      <v xml:space="preserve">https://en.wikipedia.org/wiki/Slovenia	</v>
      <v xml:space="preserve">https://creativecommons.org/licenses/by-sa/3.0	</v>
    </spb>
    <spb s="0">
      <v xml:space="preserve">Wikipedia	</v>
      <v xml:space="preserve">CC-BY-SA	</v>
      <v xml:space="preserve">http://en.wikipedia.org/wiki/Slovenia	</v>
      <v xml:space="preserve">http://creativecommons.org/licenses/by-sa/3.0/	</v>
    </spb>
    <spb s="0">
      <v xml:space="preserve">Cia	</v>
      <v xml:space="preserve">	</v>
      <v xml:space="preserve">https://www.cia.gov/library/publications/the-world-factbook/geos/si.html?Transportation	</v>
      <v xml:space="preserve">	</v>
    </spb>
    <spb s="9">
      <v>0</v>
      <v>174</v>
      <v>175</v>
      <v>175</v>
      <v>3</v>
      <v>175</v>
      <v>175</v>
      <v>175</v>
      <v>176</v>
      <v>175</v>
      <v>175</v>
      <v>176</v>
      <v>175</v>
      <v>175</v>
      <v>177</v>
      <v>6</v>
      <v>174</v>
      <v>177</v>
      <v>7</v>
      <v>175</v>
      <v>177</v>
      <v>8</v>
      <v>9</v>
      <v>10</v>
      <v>177</v>
      <v>177</v>
      <v>175</v>
      <v>177</v>
      <v>11</v>
      <v>12</v>
      <v>13</v>
      <v>14</v>
      <v>177</v>
      <v>174</v>
      <v>177</v>
      <v>177</v>
      <v>177</v>
      <v>177</v>
      <v>177</v>
      <v>177</v>
      <v>177</v>
      <v>177</v>
      <v>177</v>
      <v>177</v>
      <v>15</v>
    </spb>
    <spb s="0">
      <v xml:space="preserve">Wikipedia	Cia	Facebook	</v>
      <v xml:space="preserve">CC-BY-SA			</v>
      <v xml:space="preserve">http://en.wikipedia.org/wiki/Spain	https://www.cia.gov/library/publications/the-world-factbook/geos/sp.html?Transportation	https://www.facebook.com/spain.info.no	</v>
      <v xml:space="preserve">http://creativecommons.org/licenses/by-sa/3.0/			</v>
    </spb>
    <spb s="0">
      <v xml:space="preserve">Wikipedia	</v>
      <v xml:space="preserve">CC BY-SA 3.0	</v>
      <v xml:space="preserve">https://en.wikipedia.org/wiki/Spain	</v>
      <v xml:space="preserve">https://creativecommons.org/licenses/by-sa/3.0	</v>
    </spb>
    <spb s="0">
      <v xml:space="preserve">Wikipedia	</v>
      <v xml:space="preserve">CC-BY-SA	</v>
      <v xml:space="preserve">http://en.wikipedia.org/wiki/Spain	</v>
      <v xml:space="preserve">http://creativecommons.org/licenses/by-sa/3.0/	</v>
    </spb>
    <spb s="0">
      <v xml:space="preserve">Cia	</v>
      <v xml:space="preserve">	</v>
      <v xml:space="preserve">https://www.cia.gov/library/publications/the-world-factbook/geos/sp.html?Transportation	</v>
      <v xml:space="preserve">	</v>
    </spb>
    <spb s="9">
      <v>0</v>
      <v>179</v>
      <v>180</v>
      <v>180</v>
      <v>3</v>
      <v>180</v>
      <v>180</v>
      <v>180</v>
      <v>181</v>
      <v>180</v>
      <v>180</v>
      <v>181</v>
      <v>180</v>
      <v>180</v>
      <v>182</v>
      <v>6</v>
      <v>179</v>
      <v>182</v>
      <v>7</v>
      <v>180</v>
      <v>182</v>
      <v>8</v>
      <v>9</v>
      <v>10</v>
      <v>182</v>
      <v>182</v>
      <v>180</v>
      <v>182</v>
      <v>11</v>
      <v>12</v>
      <v>13</v>
      <v>14</v>
      <v>182</v>
      <v>179</v>
      <v>182</v>
      <v>182</v>
      <v>182</v>
      <v>182</v>
      <v>182</v>
      <v>182</v>
      <v>182</v>
      <v>182</v>
      <v>182</v>
      <v>182</v>
      <v>15</v>
    </spb>
    <spb s="0">
      <v xml:space="preserve">Wikipedia	Cia	travel.state.gov	</v>
      <v xml:space="preserve">CC-BY-SA			</v>
      <v xml:space="preserve">http://en.wikipedia.org/wiki/Sweden	https://www.cia.gov/library/publications/the-world-factbook/geos/sw.html?Transportation	https://travel.state.gov/content/travel/en/international-travel/International-Travel-Country-Information-Pages/Sweden.html	</v>
      <v xml:space="preserve">http://creativecommons.org/licenses/by-sa/3.0/			</v>
    </spb>
    <spb s="0">
      <v xml:space="preserve">Wikipedia	</v>
      <v xml:space="preserve">CC BY-SA 3.0	</v>
      <v xml:space="preserve">https://en.wikipedia.org/wiki/Sweden	</v>
      <v xml:space="preserve">https://creativecommons.org/licenses/by-sa/3.0	</v>
    </spb>
    <spb s="0">
      <v xml:space="preserve">Wikipedia	</v>
      <v xml:space="preserve">CC-BY-SA	</v>
      <v xml:space="preserve">http://en.wikipedia.org/wiki/Sweden	</v>
      <v xml:space="preserve">http://creativecommons.org/licenses/by-sa/3.0/	</v>
    </spb>
    <spb s="0">
      <v xml:space="preserve">Cia	</v>
      <v xml:space="preserve">	</v>
      <v xml:space="preserve">https://www.cia.gov/library/publications/the-world-factbook/geos/sw.html?Transportation	</v>
      <v xml:space="preserve">	</v>
    </spb>
    <spb s="1">
      <v>0</v>
      <v>184</v>
      <v>185</v>
      <v>185</v>
      <v>3</v>
      <v>185</v>
      <v>185</v>
      <v>185</v>
      <v>186</v>
      <v>185</v>
      <v>185</v>
      <v>185</v>
      <v>185</v>
      <v>187</v>
      <v>6</v>
      <v>184</v>
      <v>187</v>
      <v>7</v>
      <v>185</v>
      <v>187</v>
      <v>8</v>
      <v>9</v>
      <v>10</v>
      <v>187</v>
      <v>187</v>
      <v>185</v>
      <v>187</v>
      <v>11</v>
      <v>12</v>
      <v>13</v>
      <v>14</v>
      <v>187</v>
      <v>184</v>
      <v>187</v>
      <v>187</v>
      <v>187</v>
      <v>187</v>
      <v>187</v>
      <v>187</v>
      <v>187</v>
      <v>187</v>
      <v>187</v>
      <v>187</v>
      <v>15</v>
    </spb>
    <spb s="7">
      <v>2019</v>
      <v>2019</v>
      <v>square km</v>
      <v>per thousand (2018)</v>
      <v>2022</v>
      <v>2019</v>
      <v>2018</v>
      <v>per liter (2016)</v>
      <v>2019</v>
      <v>years (2018)</v>
      <v>2018</v>
      <v>per thousand (2018)</v>
      <v>2019</v>
      <v>2017</v>
      <v>2016</v>
      <v>2019</v>
      <v>2016</v>
      <v>2016</v>
      <v>kilotons per year (2016)</v>
      <v>deaths per 100,000 (2017)</v>
      <v>kWh (2014)</v>
      <v>2015</v>
      <v>2003</v>
      <v>2017</v>
      <v>2017</v>
      <v>2017</v>
      <v>2017</v>
      <v>2017</v>
      <v>2015</v>
      <v>2017</v>
      <v>2017</v>
      <v>2017</v>
      <v>2017</v>
      <v>2019</v>
    </spb>
  </spbData>
</supportingPropertyBags>
</file>

<file path=xl/richData/rdsupportingpropertybagstructure.xml><?xml version="1.0" encoding="utf-8"?>
<spbStructures xmlns="http://schemas.microsoft.com/office/spreadsheetml/2017/richdata2" count="14">
  <s>
    <k n="SourceText" t="s"/>
    <k n="LicenseText" t="s"/>
    <k n="SourceAddress" t="s"/>
    <k n="LicenseAddress" t="s"/>
  </s>
  <s>
    <k n="CPI" t="spb"/>
    <k n="GDP" t="spb"/>
    <k n="Area" t="spb"/>
    <k n="Name" t="spb"/>
    <k n="Birth rate" t="spb"/>
    <k n="Population" t="spb"/>
    <k n="UniqueName" t="spb"/>
    <k n="Description" t="spb"/>
    <k n="Abbreviation" t="spb"/>
    <k n="Calling code" t="spb"/>
    <k n="Largest city" t="spb"/>
    <k n="Currency code" t="spb"/>
    <k n="Official name" t="spb"/>
    <k n="CPI Change (%)" t="spb"/>
    <k n="Fertility rate" t="spb"/>
    <k n="Gasoline price" t="spb"/>
    <k n="Total tax rate" t="spb"/>
    <k n="Life expectancy" t="spb"/>
    <k n="National anthem" t="spb"/>
    <k n="Tax revenue (%)" t="spb"/>
    <k n="Infant mortality" t="spb"/>
    <k n="Urban population" t="spb"/>
    <k n="Armed forces size" t="spb"/>
    <k n="Forested area (%)" t="spb"/>
    <k n="Unemployment rate" t="spb"/>
    <k n="Capital/Major City" t="spb"/>
    <k n="Agricultural land (%)" t="spb"/>
    <k n="Physicians per thousand" t="spb"/>
    <k n="Carbon dioxide emissions" t="spb"/>
    <k n="Maternal mortality ratio" t="spb"/>
    <k n="Electric power consumption" t="spb"/>
    <k n="Fossil fuel energy consumption" t="spb"/>
    <k n="Market cap of listed companies" t="spb"/>
    <k n="Population: Income share third 20%" t="spb"/>
    <k n="Population: Income share fourth 20%" t="spb"/>
    <k n="Population: Income share lowest 10%" t="spb"/>
    <k n="Population: Income share lowest 20%" t="spb"/>
    <k n="Population: Income share second 20%" t="spb"/>
    <k n="Out of pocket health expenditure (%)" t="spb"/>
    <k n="Population: Income share highest 10%" t="spb"/>
    <k n="Population: Income share highest 20%" t="spb"/>
    <k n="Gross primary education enrollment (%)" t="spb"/>
    <k n="Gross tertiary education enrollment (%)" t="spb"/>
    <k n="Population: Labor force participation (%)" t="spb"/>
  </s>
  <s>
    <k n="^Order" t="spba"/>
    <k n="TitleProperty" t="s"/>
    <k n="SubTitleProperty" t="s"/>
  </s>
  <s>
    <k n="ShowInCardView" t="b"/>
    <k n="ShowInDotNotation" t="b"/>
    <k n="ShowInAutoComplete" t="b"/>
  </s>
  <s>
    <k n="UniqueName" t="spb"/>
    <k n="VDPID/VSID" t="spb"/>
    <k n="LearnMoreOnLink" t="spb"/>
  </s>
  <s>
    <k n="Name" t="i"/>
    <k n="Image" t="i"/>
  </s>
  <s>
    <k n="link" t="s"/>
    <k n="logo" t="s"/>
    <k n="name" t="s"/>
  </s>
  <s>
    <k n="CPI" t="s"/>
    <k n="GDP" t="s"/>
    <k n="Area" t="s"/>
    <k n="Birth rate" t="s"/>
    <k n="Population" t="s"/>
    <k n="CPI Change (%)" t="s"/>
    <k n="Fertility rate" t="s"/>
    <k n="Gasoline price" t="s"/>
    <k n="Total tax rate" t="s"/>
    <k n="Life expectancy" t="s"/>
    <k n="Tax revenue (%)" t="s"/>
    <k n="Infant mortality" t="s"/>
    <k n="Urban population" t="s"/>
    <k n="Armed forces size" t="s"/>
    <k n="Forested area (%)" t="s"/>
    <k n="Unemployment rate" t="s"/>
    <k n="Agricultural land (%)" t="s"/>
    <k n="Physicians per thousand" t="s"/>
    <k n="Carbon dioxide emissions" t="s"/>
    <k n="Maternal mortality ratio" t="s"/>
    <k n="Electric power consumption" t="s"/>
    <k n="Fossil fuel energy consumption" t="s"/>
    <k n="Market cap of listed companies" t="s"/>
    <k n="Population: Income share third 20%" t="s"/>
    <k n="Population: Income share fourth 20%" t="s"/>
    <k n="Population: Income share lowest 10%" t="s"/>
    <k n="Population: Income share lowest 20%" t="s"/>
    <k n="Population: Income share second 20%" t="s"/>
    <k n="Out of pocket health expenditure (%)" t="s"/>
    <k n="Population: Income share highest 10%" t="s"/>
    <k n="Population: Income share highest 20%" t="s"/>
    <k n="Gross primary education enrollment (%)" t="s"/>
    <k n="Gross tertiary education enrollment (%)" t="s"/>
    <k n="Population: Labor force participation (%)" t="s"/>
  </s>
  <s>
    <k n="_Self" t="i"/>
  </s>
  <s>
    <k n="CPI" t="spb"/>
    <k n="GDP" t="spb"/>
    <k n="Area" t="spb"/>
    <k n="Name" t="spb"/>
    <k n="Birth rate" t="spb"/>
    <k n="Population" t="spb"/>
    <k n="UniqueName" t="spb"/>
    <k n="Description" t="spb"/>
    <k n="Abbreviation" t="spb"/>
    <k n="Calling code" t="spb"/>
    <k n="Largest city" t="spb"/>
    <k n="Minimum wage" t="spb"/>
    <k n="Currency code" t="spb"/>
    <k n="Official name" t="spb"/>
    <k n="CPI Change (%)" t="spb"/>
    <k n="Fertility rate" t="spb"/>
    <k n="Gasoline price" t="spb"/>
    <k n="Total tax rate" t="spb"/>
    <k n="Life expectancy" t="spb"/>
    <k n="National anthem" t="spb"/>
    <k n="Tax revenue (%)" t="spb"/>
    <k n="Infant mortality" t="spb"/>
    <k n="Urban population" t="spb"/>
    <k n="Armed forces size" t="spb"/>
    <k n="Forested area (%)" t="spb"/>
    <k n="Unemployment rate" t="spb"/>
    <k n="Capital/Major City" t="spb"/>
    <k n="Agricultural land (%)" t="spb"/>
    <k n="Physicians per thousand" t="spb"/>
    <k n="Carbon dioxide emissions" t="spb"/>
    <k n="Maternal mortality ratio" t="spb"/>
    <k n="Electric power consumption" t="spb"/>
    <k n="Fossil fuel energy consumption" t="spb"/>
    <k n="Market cap of listed companies" t="spb"/>
    <k n="Population: Income share third 20%" t="spb"/>
    <k n="Population: Income share fourth 20%" t="spb"/>
    <k n="Population: Income share lowest 10%" t="spb"/>
    <k n="Population: Income share lowest 20%" t="spb"/>
    <k n="Population: Income share second 20%" t="spb"/>
    <k n="Out of pocket health expenditure (%)" t="spb"/>
    <k n="Population: Income share highest 10%" t="spb"/>
    <k n="Population: Income share highest 20%" t="spb"/>
    <k n="Gross primary education enrollment (%)" t="spb"/>
    <k n="Gross tertiary education enrollment (%)" t="spb"/>
    <k n="Population: Labor force participation (%)" t="spb"/>
  </s>
  <s>
    <k n="CPI" t="spb"/>
    <k n="GDP" t="spb"/>
    <k n="Area" t="spb"/>
    <k n="Name" t="spb"/>
    <k n="Birth rate" t="spb"/>
    <k n="Population" t="spb"/>
    <k n="UniqueName" t="spb"/>
    <k n="Description" t="spb"/>
    <k n="Abbreviation" t="spb"/>
    <k n="Calling code" t="spb"/>
    <k n="Largest city" t="spb"/>
    <k n="Minimum wage" t="spb"/>
    <k n="Currency code" t="spb"/>
    <k n="Official name" t="spb"/>
    <k n="CPI Change (%)" t="spb"/>
    <k n="Fertility rate" t="spb"/>
    <k n="Gasoline price" t="spb"/>
    <k n="Total tax rate" t="spb"/>
    <k n="Life expectancy" t="spb"/>
    <k n="National anthem" t="spb"/>
    <k n="Tax revenue (%)" t="spb"/>
    <k n="Infant mortality" t="spb"/>
    <k n="Urban population" t="spb"/>
    <k n="Armed forces size" t="spb"/>
    <k n="Forested area (%)" t="spb"/>
    <k n="Unemployment rate" t="spb"/>
    <k n="Capital/Major City" t="spb"/>
    <k n="Agricultural land (%)" t="spb"/>
    <k n="Physicians per thousand" t="spb"/>
    <k n="Carbon dioxide emissions" t="spb"/>
    <k n="Maternal mortality ratio" t="spb"/>
    <k n="Electric power consumption" t="spb"/>
    <k n="Fossil fuel energy consumption" t="spb"/>
    <k n="Population: Income share third 20%" t="spb"/>
    <k n="Population: Income share fourth 20%" t="spb"/>
    <k n="Population: Income share lowest 10%" t="spb"/>
    <k n="Population: Income share lowest 20%" t="spb"/>
    <k n="Population: Income share second 20%" t="spb"/>
    <k n="Out of pocket health expenditure (%)" t="spb"/>
    <k n="Population: Income share highest 10%" t="spb"/>
    <k n="Population: Income share highest 20%" t="spb"/>
    <k n="Gross primary education enrollment (%)" t="spb"/>
    <k n="Gross tertiary education enrollment (%)" t="spb"/>
    <k n="Population: Labor force participation (%)" t="spb"/>
  </s>
  <s>
    <k n="CPI" t="s"/>
    <k n="GDP" t="s"/>
    <k n="Area" t="s"/>
    <k n="Birth rate" t="s"/>
    <k n="Population" t="s"/>
    <k n="CPI Change (%)" t="s"/>
    <k n="Fertility rate" t="s"/>
    <k n="Gasoline price" t="s"/>
    <k n="Total tax rate" t="s"/>
    <k n="Life expectancy" t="s"/>
    <k n="Tax revenue (%)" t="s"/>
    <k n="Infant mortality" t="s"/>
    <k n="Urban population" t="s"/>
    <k n="Armed forces size" t="s"/>
    <k n="Forested area (%)" t="s"/>
    <k n="Unemployment rate" t="s"/>
    <k n="Agricultural land (%)" t="s"/>
    <k n="Physicians per thousand" t="s"/>
    <k n="Carbon dioxide emissions" t="s"/>
    <k n="Maternal mortality ratio" t="s"/>
    <k n="Electric power consumption" t="s"/>
    <k n="Fossil fuel energy consumption" t="s"/>
    <k n="Population: Income share third 20%" t="s"/>
    <k n="Population: Income share fourth 20%" t="s"/>
    <k n="Population: Income share lowest 10%" t="s"/>
    <k n="Population: Income share lowest 20%" t="s"/>
    <k n="Population: Income share second 20%" t="s"/>
    <k n="Out of pocket health expenditure (%)" t="s"/>
    <k n="Population: Income share highest 10%" t="s"/>
    <k n="Population: Income share highest 20%" t="s"/>
    <k n="Gross primary education enrollment (%)" t="s"/>
    <k n="Gross tertiary education enrollment (%)" t="s"/>
    <k n="Population: Labor force participation (%)" t="s"/>
  </s>
  <s>
    <k n="CPI" t="spb"/>
    <k n="GDP" t="spb"/>
    <k n="Area" t="spb"/>
    <k n="Name" t="spb"/>
    <k n="Birth rate" t="spb"/>
    <k n="Population" t="spb"/>
    <k n="UniqueName" t="spb"/>
    <k n="Description" t="spb"/>
    <k n="Calling code" t="spb"/>
    <k n="Largest city" t="spb"/>
    <k n="Minimum wage" t="spb"/>
    <k n="Currency code" t="spb"/>
    <k n="Official name" t="spb"/>
    <k n="CPI Change (%)" t="spb"/>
    <k n="Fertility rate" t="spb"/>
    <k n="Gasoline price" t="spb"/>
    <k n="Total tax rate" t="spb"/>
    <k n="Life expectancy" t="spb"/>
    <k n="National anthem" t="spb"/>
    <k n="Tax revenue (%)" t="spb"/>
    <k n="Infant mortality" t="spb"/>
    <k n="Urban population" t="spb"/>
    <k n="Armed forces size" t="spb"/>
    <k n="Forested area (%)" t="spb"/>
    <k n="Unemployment rate" t="spb"/>
    <k n="Capital/Major City" t="spb"/>
    <k n="Agricultural land (%)" t="spb"/>
    <k n="Physicians per thousand" t="spb"/>
    <k n="Carbon dioxide emissions" t="spb"/>
    <k n="Maternal mortality ratio" t="spb"/>
    <k n="Electric power consumption" t="spb"/>
    <k n="Fossil fuel energy consumption" t="spb"/>
    <k n="Market cap of listed companies" t="spb"/>
    <k n="Population: Income share third 20%" t="spb"/>
    <k n="Population: Income share fourth 20%" t="spb"/>
    <k n="Population: Income share lowest 10%" t="spb"/>
    <k n="Population: Income share lowest 20%" t="spb"/>
    <k n="Population: Income share second 20%" t="spb"/>
    <k n="Out of pocket health expenditure (%)" t="spb"/>
    <k n="Population: Income share highest 10%" t="spb"/>
    <k n="Population: Income share highest 20%" t="spb"/>
    <k n="Gross primary education enrollment (%)" t="spb"/>
    <k n="Gross tertiary education enrollment (%)" t="spb"/>
    <k n="Population: Labor force participation (%)" t="spb"/>
  </s>
  <s>
    <k n="CPI" t="spb"/>
    <k n="GDP" t="spb"/>
    <k n="Area" t="spb"/>
    <k n="Name" t="spb"/>
    <k n="Birth rate" t="spb"/>
    <k n="Population" t="spb"/>
    <k n="UniqueName" t="spb"/>
    <k n="Description" t="spb"/>
    <k n="Abbreviation" t="spb"/>
    <k n="Calling code" t="spb"/>
    <k n="Minimum wage" t="spb"/>
    <k n="Currency code" t="spb"/>
    <k n="Official name" t="spb"/>
    <k n="CPI Change (%)" t="spb"/>
    <k n="Fertility rate" t="spb"/>
    <k n="Gasoline price" t="spb"/>
    <k n="Total tax rate" t="spb"/>
    <k n="Life expectancy" t="spb"/>
    <k n="National anthem" t="spb"/>
    <k n="Tax revenue (%)" t="spb"/>
    <k n="Infant mortality" t="spb"/>
    <k n="Urban population" t="spb"/>
    <k n="Armed forces size" t="spb"/>
    <k n="Forested area (%)" t="spb"/>
    <k n="Unemployment rate" t="spb"/>
    <k n="Capital/Major City" t="spb"/>
    <k n="Agricultural land (%)" t="spb"/>
    <k n="Physicians per thousand" t="spb"/>
    <k n="Carbon dioxide emissions" t="spb"/>
    <k n="Maternal mortality ratio" t="spb"/>
    <k n="Electric power consumption" t="spb"/>
    <k n="Fossil fuel energy consumption" t="spb"/>
    <k n="Market cap of listed companies" t="spb"/>
    <k n="Population: Income share third 20%" t="spb"/>
    <k n="Population: Income share fourth 20%" t="spb"/>
    <k n="Population: Income share lowest 10%" t="spb"/>
    <k n="Population: Income share lowest 20%" t="spb"/>
    <k n="Population: Income share second 20%" t="spb"/>
    <k n="Out of pocket health expenditure (%)" t="spb"/>
    <k n="Population: Income share highest 10%" t="spb"/>
    <k n="Population: Income share highest 20%" t="spb"/>
    <k n="Gross primary education enrollment (%)" t="spb"/>
    <k n="Gross tertiary education enrollment (%)" t="spb"/>
    <k n="Population: Labor force participation (%)" t="spb"/>
  </s>
</spbStructures>
</file>

<file path=xl/richData/richStyles.xml><?xml version="1.0" encoding="utf-8"?>
<richStyleSheet xmlns="http://schemas.microsoft.com/office/spreadsheetml/2017/richdata2" xmlns:mc="http://schemas.openxmlformats.org/markup-compatibility/2006" xmlns:x="http://schemas.openxmlformats.org/spreadsheetml/2006/main" mc:Ignorable="x">
  <dxfs count="6">
    <x:dxf>
      <x:numFmt numFmtId="3" formatCode="#,##0"/>
    </x:dxf>
    <x:dxf>
      <x:numFmt numFmtId="0" formatCode="General"/>
    </x:dxf>
    <x:dxf>
      <x:numFmt numFmtId="2" formatCode="0.00"/>
    </x:dxf>
    <x:dxf>
      <x:numFmt numFmtId="14" formatCode="0.00%"/>
    </x:dxf>
    <x:dxf>
      <x:numFmt numFmtId="4" formatCode="#,##0.00"/>
    </x:dxf>
    <x:dxf>
      <x:numFmt numFmtId="1" formatCode="0"/>
    </x:dxf>
  </dxfs>
  <richProperties>
    <rPr n="IsTitleField" t="b"/>
    <rPr n="IsHeroField" t="b"/>
    <rPr n="NumberFormat" t="s"/>
  </richProperties>
  <richStyles>
    <rSty>
      <rpv i="0">1</rpv>
    </rSty>
    <rSty>
      <rpv i="1">1</rpv>
    </rSty>
    <rSty dxfid="3">
      <rpv i="2">0.0%</rpv>
    </rSty>
    <rSty dxfid="0">
      <rpv i="2">#,##0</rpv>
    </rSty>
    <rSty dxfid="2">
      <rpv i="2">0.00</rpv>
    </rSty>
    <rSty dxfid="5">
      <rpv i="2">0</rpv>
    </rSty>
    <rSty dxfid="4">
      <rpv i="2">#,##0.00</rpv>
    </rSty>
    <rSty dxfid="1">
      <rpv i="2">0.0</rpv>
    </rSty>
    <rSty dxfid="1">
      <rpv i="2">_([$$-en-US]* #,##0.00_);_([$$-en-US]* (#,##0.00);_([$$-en-US]* "-"??_);_(@_)</rpv>
    </rSty>
    <rSty dxfid="1">
      <rpv i="2">_([$$-en-US]* #,##0_);_([$$-en-US]* (#,##0);_([$$-en-US]* "-"_);_(@_)</rpv>
    </rSty>
    <rSty dxfid="3"/>
  </richStyles>
</richStyleShee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euractiv.com/section/defence/news/bids-for-commissions-defence-loans-programme-well-above-e150-billion/"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s://www.euractiv.com/section/defence/news/bids-for-commissions-defence-loans-programme-well-above-e150-billion/"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CFB69-0A2C-4254-AF9C-24578B3EFCA5}">
  <dimension ref="B1:AD65"/>
  <sheetViews>
    <sheetView topLeftCell="A10" zoomScaleNormal="100" workbookViewId="0">
      <selection activeCell="M52" sqref="M52"/>
    </sheetView>
  </sheetViews>
  <sheetFormatPr defaultRowHeight="15" x14ac:dyDescent="0.25"/>
  <cols>
    <col min="6" max="6" width="24.28515625" bestFit="1" customWidth="1"/>
    <col min="8" max="8" width="10.140625" customWidth="1"/>
    <col min="11" max="11" width="17" customWidth="1"/>
  </cols>
  <sheetData>
    <row r="1" spans="2:30" x14ac:dyDescent="0.25">
      <c r="F1" t="s">
        <v>110</v>
      </c>
      <c r="H1">
        <v>2.94</v>
      </c>
    </row>
    <row r="2" spans="2:30" x14ac:dyDescent="0.25">
      <c r="E2" t="s">
        <v>1</v>
      </c>
      <c r="F2" t="s">
        <v>109</v>
      </c>
      <c r="G2" t="s">
        <v>150</v>
      </c>
      <c r="H2" t="s">
        <v>149</v>
      </c>
      <c r="I2" s="32" t="s">
        <v>151</v>
      </c>
    </row>
    <row r="3" spans="2:30" x14ac:dyDescent="0.25">
      <c r="B3" s="27" t="s">
        <v>31</v>
      </c>
      <c r="C3" t="s">
        <v>31</v>
      </c>
      <c r="D3" t="s">
        <v>32</v>
      </c>
      <c r="E3">
        <v>1670</v>
      </c>
      <c r="F3">
        <v>0.01</v>
      </c>
      <c r="G3" s="20">
        <v>2.94</v>
      </c>
      <c r="H3" s="31">
        <f>G3-H$1</f>
        <v>0</v>
      </c>
      <c r="I3">
        <v>4.8600000000000003</v>
      </c>
      <c r="J3" s="19">
        <f>F3/I3</f>
        <v>2.0576131687242796E-3</v>
      </c>
      <c r="K3" t="s">
        <v>31</v>
      </c>
    </row>
    <row r="4" spans="2:30" x14ac:dyDescent="0.25">
      <c r="B4" s="27" t="s">
        <v>38</v>
      </c>
      <c r="C4" t="s">
        <v>38</v>
      </c>
      <c r="D4" t="s">
        <v>37</v>
      </c>
      <c r="E4">
        <v>2253</v>
      </c>
      <c r="F4">
        <v>8.3400276980000001</v>
      </c>
      <c r="G4" s="21">
        <v>3.09</v>
      </c>
      <c r="H4" s="31">
        <f t="shared" ref="H4:H30" si="0">G4-H$1</f>
        <v>0.14999999999999991</v>
      </c>
      <c r="I4">
        <v>7.9</v>
      </c>
      <c r="J4" s="38">
        <f t="shared" ref="J4:J30" si="1">F4/I4</f>
        <v>1.055699708607595</v>
      </c>
      <c r="K4" s="39" t="s">
        <v>38</v>
      </c>
      <c r="L4" s="29" t="s">
        <v>112</v>
      </c>
      <c r="M4" s="29" t="s">
        <v>113</v>
      </c>
      <c r="N4" s="29" t="s">
        <v>114</v>
      </c>
      <c r="O4" s="29" t="s">
        <v>115</v>
      </c>
      <c r="P4" s="29" t="s">
        <v>116</v>
      </c>
      <c r="Q4" s="29" t="s">
        <v>117</v>
      </c>
      <c r="R4" s="29" t="s">
        <v>118</v>
      </c>
      <c r="S4" s="29" t="s">
        <v>119</v>
      </c>
      <c r="T4" s="29" t="s">
        <v>120</v>
      </c>
      <c r="U4" s="29" t="s">
        <v>121</v>
      </c>
    </row>
    <row r="5" spans="2:30" x14ac:dyDescent="0.25">
      <c r="B5" s="27" t="s">
        <v>21</v>
      </c>
      <c r="C5" t="s">
        <v>158</v>
      </c>
      <c r="D5" t="s">
        <v>22</v>
      </c>
      <c r="E5">
        <v>1777</v>
      </c>
      <c r="F5">
        <v>3.2616999999999998</v>
      </c>
      <c r="G5" s="20">
        <v>3.93</v>
      </c>
      <c r="H5" s="31">
        <f t="shared" si="0"/>
        <v>0.99000000000000021</v>
      </c>
      <c r="I5">
        <v>2.15</v>
      </c>
      <c r="J5" s="38">
        <f>F5/I5</f>
        <v>1.5170697674418605</v>
      </c>
      <c r="K5" s="39" t="s">
        <v>158</v>
      </c>
      <c r="L5" s="21">
        <v>3.17</v>
      </c>
      <c r="M5" s="21">
        <v>3.24</v>
      </c>
      <c r="N5" s="21">
        <v>3.14</v>
      </c>
      <c r="O5" s="21">
        <v>3.42</v>
      </c>
      <c r="P5" s="21">
        <v>3.32</v>
      </c>
      <c r="Q5" s="21">
        <v>3.57</v>
      </c>
      <c r="R5" s="21">
        <v>3.41</v>
      </c>
      <c r="S5" s="21">
        <v>3.42</v>
      </c>
      <c r="T5" s="21">
        <v>3.41</v>
      </c>
      <c r="U5" s="21">
        <v>3.46</v>
      </c>
      <c r="V5" s="21">
        <v>2.72</v>
      </c>
    </row>
    <row r="6" spans="2:30" x14ac:dyDescent="0.25">
      <c r="B6" s="27" t="s">
        <v>50</v>
      </c>
      <c r="C6" t="s">
        <v>50</v>
      </c>
      <c r="D6" t="s">
        <v>51</v>
      </c>
      <c r="E6">
        <v>1867</v>
      </c>
      <c r="F6">
        <v>1.7</v>
      </c>
      <c r="G6" s="21">
        <v>3.04</v>
      </c>
      <c r="H6" s="31">
        <f t="shared" si="0"/>
        <v>0.10000000000000009</v>
      </c>
      <c r="I6">
        <v>1.51</v>
      </c>
      <c r="J6" s="38">
        <f t="shared" si="1"/>
        <v>1.1258278145695364</v>
      </c>
      <c r="K6" s="39" t="s">
        <v>50</v>
      </c>
      <c r="L6" s="20">
        <v>2.81</v>
      </c>
      <c r="M6" s="20">
        <v>2.88</v>
      </c>
      <c r="N6" s="20">
        <v>2.74</v>
      </c>
      <c r="O6" s="20">
        <v>3.04</v>
      </c>
      <c r="P6" s="20">
        <v>2.94</v>
      </c>
      <c r="Q6" s="20">
        <v>3.24</v>
      </c>
      <c r="R6" s="20">
        <v>3.06</v>
      </c>
      <c r="S6" s="20">
        <v>3.06</v>
      </c>
      <c r="T6" s="20">
        <v>3.01</v>
      </c>
      <c r="U6" s="20">
        <v>3.1</v>
      </c>
    </row>
    <row r="7" spans="2:30" x14ac:dyDescent="0.25">
      <c r="B7" s="27" t="s">
        <v>25</v>
      </c>
      <c r="C7" t="s">
        <v>25</v>
      </c>
      <c r="D7" t="s">
        <v>26</v>
      </c>
      <c r="E7">
        <v>2311</v>
      </c>
      <c r="F7">
        <v>1.181503924</v>
      </c>
      <c r="G7" s="21">
        <v>2.86</v>
      </c>
      <c r="H7" s="31">
        <f t="shared" si="0"/>
        <v>-8.0000000000000071E-2</v>
      </c>
      <c r="I7">
        <v>0.33</v>
      </c>
      <c r="J7" s="36">
        <f t="shared" si="1"/>
        <v>3.5803149212121212</v>
      </c>
      <c r="K7" s="37" t="s">
        <v>25</v>
      </c>
      <c r="L7" s="20">
        <v>2.74</v>
      </c>
      <c r="M7" s="20">
        <v>2.77</v>
      </c>
      <c r="N7" s="20">
        <v>2.62</v>
      </c>
      <c r="O7" s="20">
        <v>2.91</v>
      </c>
      <c r="P7" s="20">
        <v>2.86</v>
      </c>
      <c r="Q7" s="20">
        <v>3.15</v>
      </c>
      <c r="R7" s="20">
        <v>2.98</v>
      </c>
      <c r="S7" s="20">
        <v>2.98</v>
      </c>
      <c r="U7" s="20">
        <v>3.01</v>
      </c>
    </row>
    <row r="8" spans="2:30" x14ac:dyDescent="0.25">
      <c r="B8" s="27" t="s">
        <v>13</v>
      </c>
      <c r="C8" t="s">
        <v>153</v>
      </c>
      <c r="D8" t="s">
        <v>14</v>
      </c>
      <c r="E8">
        <v>1668</v>
      </c>
      <c r="F8">
        <v>2.06</v>
      </c>
      <c r="G8" s="21">
        <v>4.2300000000000004</v>
      </c>
      <c r="H8" s="31">
        <f t="shared" si="0"/>
        <v>1.2900000000000005</v>
      </c>
      <c r="I8">
        <v>6.2</v>
      </c>
      <c r="J8" s="19">
        <f t="shared" si="1"/>
        <v>0.33225806451612905</v>
      </c>
      <c r="K8" t="s">
        <v>153</v>
      </c>
      <c r="L8" s="21">
        <v>2.84</v>
      </c>
      <c r="M8" s="21">
        <v>2.92</v>
      </c>
      <c r="N8" s="21">
        <v>2.8</v>
      </c>
      <c r="O8" s="21">
        <v>3.1</v>
      </c>
      <c r="P8" s="21">
        <v>3.01</v>
      </c>
      <c r="Q8" s="21">
        <v>3.32</v>
      </c>
      <c r="R8" s="21">
        <v>3.14</v>
      </c>
      <c r="S8" s="21">
        <v>3.14</v>
      </c>
      <c r="U8" s="21">
        <v>3.21</v>
      </c>
    </row>
    <row r="9" spans="2:30" x14ac:dyDescent="0.25">
      <c r="B9" s="27" t="s">
        <v>11</v>
      </c>
      <c r="C9" t="s">
        <v>152</v>
      </c>
      <c r="D9" t="s">
        <v>12</v>
      </c>
      <c r="E9">
        <v>1561</v>
      </c>
      <c r="F9">
        <v>4.6796822000000002E-2</v>
      </c>
      <c r="G9" s="20">
        <v>2.34</v>
      </c>
      <c r="H9" s="31">
        <f t="shared" si="0"/>
        <v>-0.60000000000000009</v>
      </c>
      <c r="I9">
        <v>9.19</v>
      </c>
      <c r="J9" s="19">
        <f t="shared" si="1"/>
        <v>5.0921460282916222E-3</v>
      </c>
      <c r="K9" t="s">
        <v>152</v>
      </c>
      <c r="L9" s="20">
        <v>3.93</v>
      </c>
      <c r="M9" s="20">
        <v>3.93</v>
      </c>
      <c r="N9" s="20">
        <v>3.93</v>
      </c>
      <c r="O9" s="20">
        <v>3.93</v>
      </c>
      <c r="P9" s="20">
        <v>3.93</v>
      </c>
      <c r="Q9" s="20">
        <v>3.93</v>
      </c>
      <c r="R9" s="20">
        <v>3.93</v>
      </c>
      <c r="S9" s="20">
        <v>3.93</v>
      </c>
      <c r="U9" s="20">
        <v>3.93</v>
      </c>
    </row>
    <row r="10" spans="2:30" x14ac:dyDescent="0.25">
      <c r="B10" s="27" t="s">
        <v>6</v>
      </c>
      <c r="C10" t="s">
        <v>6</v>
      </c>
      <c r="D10" t="s">
        <v>2</v>
      </c>
      <c r="E10">
        <v>868</v>
      </c>
      <c r="F10">
        <v>2.6609321709999998</v>
      </c>
      <c r="G10" s="20">
        <v>3.2</v>
      </c>
      <c r="H10" s="31">
        <f t="shared" si="0"/>
        <v>0.26000000000000023</v>
      </c>
      <c r="I10">
        <v>1.33</v>
      </c>
      <c r="J10" s="38">
        <f t="shared" si="1"/>
        <v>2.0007008804511277</v>
      </c>
      <c r="K10" s="39" t="s">
        <v>6</v>
      </c>
      <c r="L10" s="21">
        <v>3.32</v>
      </c>
      <c r="M10" s="21">
        <v>3.2</v>
      </c>
      <c r="N10" s="21">
        <v>3.09</v>
      </c>
      <c r="O10" s="21">
        <v>2.98</v>
      </c>
      <c r="P10" s="21">
        <v>2.99</v>
      </c>
      <c r="Q10" s="21">
        <v>3.05</v>
      </c>
      <c r="R10" s="21">
        <v>3.05</v>
      </c>
      <c r="S10" s="21">
        <v>3.04</v>
      </c>
      <c r="U10" s="21">
        <v>3.05</v>
      </c>
    </row>
    <row r="11" spans="2:30" x14ac:dyDescent="0.25">
      <c r="B11" s="27" t="s">
        <v>5</v>
      </c>
      <c r="C11" t="s">
        <v>5</v>
      </c>
      <c r="D11" t="s">
        <v>0</v>
      </c>
      <c r="E11">
        <v>893</v>
      </c>
      <c r="F11">
        <v>1</v>
      </c>
      <c r="G11" s="20">
        <v>2.9</v>
      </c>
      <c r="H11" s="31">
        <f t="shared" si="0"/>
        <v>-4.0000000000000036E-2</v>
      </c>
      <c r="I11">
        <v>6.78</v>
      </c>
      <c r="J11" s="19">
        <f t="shared" si="1"/>
        <v>0.14749262536873156</v>
      </c>
      <c r="K11" t="s">
        <v>5</v>
      </c>
      <c r="L11" s="21">
        <v>2.91</v>
      </c>
      <c r="M11" s="21">
        <v>2.94</v>
      </c>
      <c r="N11" s="21">
        <v>2.81</v>
      </c>
      <c r="O11" s="21">
        <v>3.05</v>
      </c>
      <c r="P11" s="21">
        <v>2.89</v>
      </c>
      <c r="Q11" s="21">
        <v>3.1</v>
      </c>
      <c r="R11" s="21">
        <v>2.9</v>
      </c>
      <c r="S11" s="21">
        <v>2.88</v>
      </c>
      <c r="U11" s="21">
        <v>2.9</v>
      </c>
    </row>
    <row r="12" spans="2:30" x14ac:dyDescent="0.25">
      <c r="B12" s="27" t="s">
        <v>40</v>
      </c>
      <c r="C12" t="s">
        <v>40</v>
      </c>
      <c r="D12" t="s">
        <v>39</v>
      </c>
      <c r="E12">
        <v>2486</v>
      </c>
      <c r="F12">
        <v>16.216720523999999</v>
      </c>
      <c r="G12" s="20">
        <v>3.24</v>
      </c>
      <c r="H12" s="31">
        <f t="shared" si="0"/>
        <v>0.30000000000000027</v>
      </c>
      <c r="I12">
        <v>59.6</v>
      </c>
      <c r="J12" s="19">
        <f t="shared" si="1"/>
        <v>0.27209262624161074</v>
      </c>
      <c r="K12" t="s">
        <v>40</v>
      </c>
      <c r="L12" s="21">
        <v>3.98</v>
      </c>
      <c r="M12" s="21">
        <v>4.0999999999999996</v>
      </c>
      <c r="N12" s="21">
        <v>4.13</v>
      </c>
      <c r="O12" s="21">
        <v>4.2</v>
      </c>
      <c r="P12" s="21">
        <v>4.0599999999999996</v>
      </c>
      <c r="Q12" s="21">
        <v>4.26</v>
      </c>
      <c r="R12" s="21">
        <v>4.09</v>
      </c>
      <c r="S12" s="21">
        <v>4.16</v>
      </c>
      <c r="U12" s="21">
        <v>4.3</v>
      </c>
    </row>
    <row r="13" spans="2:30" x14ac:dyDescent="0.25">
      <c r="B13" s="27" t="s">
        <v>33</v>
      </c>
      <c r="C13" t="s">
        <v>33</v>
      </c>
      <c r="D13" t="s">
        <v>34</v>
      </c>
      <c r="E13">
        <v>1608</v>
      </c>
      <c r="F13">
        <v>0.01</v>
      </c>
      <c r="G13" s="21">
        <v>2.52</v>
      </c>
      <c r="H13" s="31">
        <f t="shared" si="0"/>
        <v>-0.41999999999999993</v>
      </c>
      <c r="I13">
        <v>90.59</v>
      </c>
      <c r="J13" s="19">
        <f t="shared" si="1"/>
        <v>1.1038745998454576E-4</v>
      </c>
      <c r="K13" t="s">
        <v>33</v>
      </c>
      <c r="L13" s="20">
        <v>2.1</v>
      </c>
      <c r="M13" s="20">
        <v>2.0699999999999998</v>
      </c>
      <c r="N13" s="20">
        <v>1.91</v>
      </c>
      <c r="O13" s="20">
        <v>2.21</v>
      </c>
      <c r="P13" s="20">
        <v>2.17</v>
      </c>
      <c r="Q13" s="20">
        <v>2.4500000000000002</v>
      </c>
      <c r="R13" s="20">
        <v>2.31</v>
      </c>
      <c r="S13" s="20">
        <v>2.31</v>
      </c>
      <c r="U13" s="20">
        <v>2.37</v>
      </c>
    </row>
    <row r="14" spans="2:30" x14ac:dyDescent="0.25">
      <c r="B14" s="27" t="s">
        <v>24</v>
      </c>
      <c r="C14" t="s">
        <v>24</v>
      </c>
      <c r="D14" t="s">
        <v>23</v>
      </c>
      <c r="E14">
        <v>2231</v>
      </c>
      <c r="F14">
        <v>0.78766928300000005</v>
      </c>
      <c r="G14" s="20">
        <v>3.29</v>
      </c>
      <c r="H14" s="31">
        <f t="shared" si="0"/>
        <v>0.35000000000000009</v>
      </c>
      <c r="I14">
        <v>7.13</v>
      </c>
      <c r="J14" s="19">
        <f t="shared" si="1"/>
        <v>0.11047255021037869</v>
      </c>
      <c r="K14" t="s">
        <v>24</v>
      </c>
      <c r="L14" s="20">
        <v>3.41</v>
      </c>
      <c r="M14" s="20">
        <v>3.51</v>
      </c>
      <c r="N14" s="20">
        <v>3.43</v>
      </c>
      <c r="O14" s="20">
        <v>3.5</v>
      </c>
      <c r="P14" s="20">
        <v>3.25</v>
      </c>
      <c r="Q14" s="20">
        <v>3.51</v>
      </c>
      <c r="R14" s="20">
        <v>3.41</v>
      </c>
      <c r="S14" s="20">
        <v>3.32</v>
      </c>
      <c r="U14" s="20">
        <v>3.23</v>
      </c>
    </row>
    <row r="15" spans="2:30" x14ac:dyDescent="0.25">
      <c r="B15" s="27" t="s">
        <v>17</v>
      </c>
      <c r="C15" t="s">
        <v>155</v>
      </c>
      <c r="D15" t="s">
        <v>18</v>
      </c>
      <c r="E15">
        <v>1569</v>
      </c>
      <c r="F15">
        <v>16.216720523999999</v>
      </c>
      <c r="G15" s="21">
        <v>7.08</v>
      </c>
      <c r="H15" s="31">
        <f t="shared" si="0"/>
        <v>4.1400000000000006</v>
      </c>
      <c r="I15">
        <v>4.8</v>
      </c>
      <c r="J15" s="36">
        <f t="shared" si="1"/>
        <v>3.3784834424999999</v>
      </c>
      <c r="K15" s="37" t="s">
        <v>155</v>
      </c>
      <c r="L15" s="20">
        <v>2.75</v>
      </c>
      <c r="M15" s="20">
        <v>2.81</v>
      </c>
      <c r="N15" s="20">
        <v>2.65</v>
      </c>
      <c r="O15" s="20">
        <v>2.95</v>
      </c>
      <c r="P15" s="20">
        <v>2.82</v>
      </c>
      <c r="Q15" s="20">
        <v>3.12</v>
      </c>
      <c r="R15" s="20">
        <v>2.94</v>
      </c>
      <c r="S15" s="20">
        <v>2.95</v>
      </c>
      <c r="U15" s="20">
        <v>3.05</v>
      </c>
      <c r="AD15" s="33">
        <v>68670</v>
      </c>
    </row>
    <row r="16" spans="2:30" x14ac:dyDescent="0.25">
      <c r="B16" s="27" t="s">
        <v>45</v>
      </c>
      <c r="C16" t="s">
        <v>45</v>
      </c>
      <c r="D16" t="s">
        <v>46</v>
      </c>
      <c r="E16">
        <v>2795</v>
      </c>
      <c r="F16">
        <v>0.01</v>
      </c>
      <c r="G16" s="21">
        <v>2.85</v>
      </c>
      <c r="H16" s="31">
        <f t="shared" si="0"/>
        <v>-8.9999999999999858E-2</v>
      </c>
      <c r="I16">
        <v>1.35</v>
      </c>
      <c r="J16" s="19">
        <f t="shared" si="1"/>
        <v>7.4074074074074068E-3</v>
      </c>
      <c r="K16" t="s">
        <v>45</v>
      </c>
      <c r="L16" s="20">
        <v>2.99</v>
      </c>
      <c r="M16" s="20">
        <v>3.09</v>
      </c>
      <c r="N16" s="20">
        <v>3.01</v>
      </c>
      <c r="O16" s="20">
        <v>3.32</v>
      </c>
      <c r="P16" s="20">
        <v>3.15</v>
      </c>
      <c r="Q16" s="20">
        <v>3.43</v>
      </c>
      <c r="R16" s="20">
        <v>3.26</v>
      </c>
      <c r="S16" s="20">
        <v>3.26</v>
      </c>
      <c r="U16" s="20">
        <v>3.36</v>
      </c>
      <c r="AD16">
        <f>AD15/7.47</f>
        <v>9192.7710843373497</v>
      </c>
    </row>
    <row r="17" spans="2:21" x14ac:dyDescent="0.25">
      <c r="B17" s="27" t="s">
        <v>29</v>
      </c>
      <c r="C17" t="s">
        <v>29</v>
      </c>
      <c r="D17" t="s">
        <v>30</v>
      </c>
      <c r="E17">
        <v>2375</v>
      </c>
      <c r="F17">
        <v>14.9</v>
      </c>
      <c r="G17" s="20">
        <v>3.5</v>
      </c>
      <c r="H17" s="31">
        <f t="shared" si="0"/>
        <v>0.56000000000000005</v>
      </c>
      <c r="I17">
        <v>31.96</v>
      </c>
      <c r="J17" s="19">
        <f t="shared" si="1"/>
        <v>0.46620775969962452</v>
      </c>
      <c r="K17" t="s">
        <v>29</v>
      </c>
      <c r="L17" s="21">
        <v>2.23</v>
      </c>
      <c r="M17" s="21">
        <v>2.31</v>
      </c>
      <c r="N17" s="21">
        <v>2.1800000000000002</v>
      </c>
      <c r="O17" s="21">
        <v>2.48</v>
      </c>
      <c r="P17" s="21">
        <v>2.41</v>
      </c>
      <c r="Q17" s="21">
        <v>2.74</v>
      </c>
      <c r="R17" s="21">
        <v>2.5099999999999998</v>
      </c>
      <c r="S17" s="21">
        <v>2.56</v>
      </c>
      <c r="U17" s="21">
        <v>2.63</v>
      </c>
    </row>
    <row r="18" spans="2:21" x14ac:dyDescent="0.25">
      <c r="B18" s="27" t="s">
        <v>7</v>
      </c>
      <c r="C18" t="s">
        <v>7</v>
      </c>
      <c r="D18" t="s">
        <v>3</v>
      </c>
      <c r="E18">
        <v>842</v>
      </c>
      <c r="F18">
        <v>5.6804313219999996</v>
      </c>
      <c r="G18" s="20">
        <v>3.25</v>
      </c>
      <c r="H18" s="31">
        <f t="shared" si="0"/>
        <v>0.31000000000000005</v>
      </c>
      <c r="I18">
        <v>1.32</v>
      </c>
      <c r="J18" s="36">
        <f t="shared" si="1"/>
        <v>4.3033570621212114</v>
      </c>
      <c r="K18" s="37" t="s">
        <v>7</v>
      </c>
      <c r="L18" s="20">
        <v>3.16</v>
      </c>
      <c r="M18" s="20">
        <v>3.19</v>
      </c>
      <c r="N18" s="20">
        <v>3.05</v>
      </c>
      <c r="O18" s="20">
        <v>3.35</v>
      </c>
      <c r="P18" s="20">
        <v>3.29</v>
      </c>
      <c r="Q18" s="20">
        <v>3.6</v>
      </c>
      <c r="R18" s="20">
        <v>3.44</v>
      </c>
      <c r="S18" s="20">
        <v>3.37</v>
      </c>
      <c r="U18" s="20">
        <v>3.36</v>
      </c>
    </row>
    <row r="19" spans="2:21" x14ac:dyDescent="0.25">
      <c r="B19" s="27" t="s">
        <v>8</v>
      </c>
      <c r="C19" t="s">
        <v>8</v>
      </c>
      <c r="D19" t="s">
        <v>4</v>
      </c>
      <c r="E19">
        <v>790</v>
      </c>
      <c r="F19">
        <v>6.3754878399999999</v>
      </c>
      <c r="G19" s="21">
        <v>2.88</v>
      </c>
      <c r="H19" s="31">
        <f t="shared" si="0"/>
        <v>-6.0000000000000053E-2</v>
      </c>
      <c r="I19">
        <v>2.12</v>
      </c>
      <c r="J19" s="36">
        <f t="shared" si="1"/>
        <v>3.00730558490566</v>
      </c>
      <c r="K19" s="37" t="s">
        <v>8</v>
      </c>
      <c r="L19" s="21">
        <v>6.57</v>
      </c>
      <c r="M19" s="21">
        <v>6.63</v>
      </c>
      <c r="N19" s="21">
        <v>6.44</v>
      </c>
      <c r="O19" s="21">
        <v>6.82</v>
      </c>
      <c r="P19" s="21">
        <v>6.67</v>
      </c>
      <c r="Q19" s="21">
        <v>7.04</v>
      </c>
      <c r="R19" s="21">
        <v>6.99</v>
      </c>
      <c r="S19" s="21">
        <v>6.95</v>
      </c>
      <c r="U19" s="21">
        <v>7.02</v>
      </c>
    </row>
    <row r="20" spans="2:21" x14ac:dyDescent="0.25">
      <c r="B20" s="27" t="s">
        <v>47</v>
      </c>
      <c r="C20" t="s">
        <v>47</v>
      </c>
      <c r="D20" t="s">
        <v>47</v>
      </c>
      <c r="E20">
        <v>2208</v>
      </c>
      <c r="F20">
        <v>0.01</v>
      </c>
      <c r="G20" s="20">
        <v>2.88</v>
      </c>
      <c r="H20" s="31">
        <f t="shared" si="0"/>
        <v>-6.0000000000000053E-2</v>
      </c>
      <c r="I20">
        <v>0.73</v>
      </c>
      <c r="J20" s="19">
        <f t="shared" si="1"/>
        <v>1.3698630136986302E-2</v>
      </c>
      <c r="K20" t="s">
        <v>47</v>
      </c>
      <c r="L20" s="21">
        <v>2.59</v>
      </c>
      <c r="M20" s="21">
        <v>2.63</v>
      </c>
      <c r="N20" s="21">
        <v>2.4900000000000002</v>
      </c>
      <c r="O20" s="21">
        <v>2.79</v>
      </c>
      <c r="P20" s="21">
        <v>2.72</v>
      </c>
      <c r="Q20" s="21">
        <v>3.05</v>
      </c>
      <c r="R20" s="21">
        <v>2.9</v>
      </c>
      <c r="S20" s="21">
        <v>2.89</v>
      </c>
      <c r="U20" s="21">
        <v>2.92</v>
      </c>
    </row>
    <row r="21" spans="2:21" x14ac:dyDescent="0.25">
      <c r="B21" s="27" t="s">
        <v>27</v>
      </c>
      <c r="C21" t="s">
        <v>27</v>
      </c>
      <c r="D21" t="s">
        <v>28</v>
      </c>
      <c r="E21">
        <v>2814</v>
      </c>
      <c r="F21">
        <v>0.01</v>
      </c>
      <c r="G21" s="20">
        <v>3.37</v>
      </c>
      <c r="H21" s="31">
        <f t="shared" si="0"/>
        <v>0.43000000000000016</v>
      </c>
      <c r="I21">
        <v>8.5699999999999998E-2</v>
      </c>
      <c r="J21" s="19">
        <f t="shared" si="1"/>
        <v>0.11668611435239207</v>
      </c>
      <c r="K21" t="s">
        <v>27</v>
      </c>
      <c r="L21" s="20">
        <v>3.5</v>
      </c>
      <c r="M21" s="20">
        <v>3.57</v>
      </c>
      <c r="N21" s="20">
        <v>3.32</v>
      </c>
      <c r="O21" s="20">
        <v>3.68</v>
      </c>
      <c r="P21" s="20">
        <v>3.58</v>
      </c>
      <c r="Q21" s="20">
        <v>3.89</v>
      </c>
      <c r="R21" s="20">
        <v>3.71</v>
      </c>
      <c r="S21" s="20">
        <v>3.63</v>
      </c>
      <c r="U21" s="20">
        <v>3.54</v>
      </c>
    </row>
    <row r="22" spans="2:21" x14ac:dyDescent="0.25">
      <c r="B22" s="27" t="s">
        <v>35</v>
      </c>
      <c r="C22" t="s">
        <v>35</v>
      </c>
      <c r="D22" t="s">
        <v>36</v>
      </c>
      <c r="E22">
        <v>2198</v>
      </c>
      <c r="F22">
        <v>0.01</v>
      </c>
      <c r="G22" s="21">
        <v>2.76</v>
      </c>
      <c r="H22" s="31">
        <f t="shared" si="0"/>
        <v>-0.18000000000000016</v>
      </c>
      <c r="I22">
        <v>19.899999999999999</v>
      </c>
      <c r="J22" s="19">
        <f t="shared" si="1"/>
        <v>5.025125628140704E-4</v>
      </c>
      <c r="K22" t="s">
        <v>35</v>
      </c>
      <c r="L22" s="20">
        <v>3.1</v>
      </c>
      <c r="M22" s="20">
        <v>3.09</v>
      </c>
      <c r="N22" s="20">
        <v>3.04</v>
      </c>
      <c r="O22" s="20">
        <v>3.21</v>
      </c>
      <c r="P22" s="20">
        <v>3.14</v>
      </c>
      <c r="Q22" s="20">
        <v>3.37</v>
      </c>
      <c r="R22" s="20">
        <v>3.36</v>
      </c>
      <c r="S22" s="20">
        <v>3.3</v>
      </c>
      <c r="U22" s="20">
        <v>3.17</v>
      </c>
    </row>
    <row r="23" spans="2:21" x14ac:dyDescent="0.25">
      <c r="C23" t="s">
        <v>54</v>
      </c>
      <c r="D23" t="s">
        <v>55</v>
      </c>
      <c r="E23">
        <v>1644</v>
      </c>
      <c r="H23" s="31"/>
      <c r="J23" s="19" t="e">
        <f t="shared" si="1"/>
        <v>#DIV/0!</v>
      </c>
      <c r="K23" t="s">
        <v>54</v>
      </c>
      <c r="L23" s="21">
        <v>2.88</v>
      </c>
      <c r="M23" s="21">
        <v>2.88</v>
      </c>
      <c r="N23" s="21">
        <v>2.88</v>
      </c>
      <c r="O23" s="21">
        <v>2.88</v>
      </c>
      <c r="P23" s="21">
        <v>2.88</v>
      </c>
      <c r="Q23" s="21">
        <v>2.88</v>
      </c>
      <c r="R23" s="21">
        <v>2.88</v>
      </c>
      <c r="S23" s="21">
        <v>2.88</v>
      </c>
      <c r="U23" s="21">
        <v>2.88</v>
      </c>
    </row>
    <row r="24" spans="2:21" x14ac:dyDescent="0.25">
      <c r="B24" s="27" t="s">
        <v>9</v>
      </c>
      <c r="C24" t="s">
        <v>156</v>
      </c>
      <c r="D24" t="s">
        <v>10</v>
      </c>
      <c r="E24">
        <v>1147</v>
      </c>
      <c r="F24">
        <v>43.734100804999997</v>
      </c>
      <c r="G24" s="21">
        <v>5.53</v>
      </c>
      <c r="H24" s="31">
        <f t="shared" si="0"/>
        <v>2.5900000000000003</v>
      </c>
      <c r="I24">
        <v>34</v>
      </c>
      <c r="J24" s="38">
        <f t="shared" si="1"/>
        <v>1.2862970825</v>
      </c>
      <c r="K24" s="39" t="s">
        <v>156</v>
      </c>
      <c r="L24" s="20">
        <v>2.65</v>
      </c>
      <c r="M24" s="20">
        <v>2.72</v>
      </c>
      <c r="N24" s="20">
        <v>2.64</v>
      </c>
      <c r="O24" s="20">
        <v>2.9</v>
      </c>
      <c r="P24" s="20">
        <v>2.76</v>
      </c>
      <c r="Q24" s="20">
        <v>3.04</v>
      </c>
      <c r="R24" s="20">
        <v>2.87</v>
      </c>
      <c r="S24" s="20">
        <v>2.88</v>
      </c>
      <c r="U24" s="20">
        <v>2.92</v>
      </c>
    </row>
    <row r="25" spans="2:21" x14ac:dyDescent="0.25">
      <c r="B25" s="27" t="s">
        <v>43</v>
      </c>
      <c r="C25" t="s">
        <v>43</v>
      </c>
      <c r="D25" t="s">
        <v>44</v>
      </c>
      <c r="E25">
        <v>3906</v>
      </c>
      <c r="F25">
        <v>5.8411793320000003</v>
      </c>
      <c r="G25" s="20">
        <v>3.02</v>
      </c>
      <c r="H25" s="31">
        <f t="shared" si="0"/>
        <v>8.0000000000000071E-2</v>
      </c>
      <c r="I25">
        <v>4.29</v>
      </c>
      <c r="J25" s="38">
        <f t="shared" si="1"/>
        <v>1.3615802638694638</v>
      </c>
      <c r="K25" s="39" t="s">
        <v>43</v>
      </c>
      <c r="L25" s="20">
        <v>3.21</v>
      </c>
      <c r="M25" s="20">
        <v>3.25</v>
      </c>
      <c r="N25" s="20">
        <v>3.07</v>
      </c>
      <c r="O25" s="20">
        <v>3.35</v>
      </c>
      <c r="P25" s="20">
        <v>3.26</v>
      </c>
      <c r="Q25" s="20">
        <v>3.53</v>
      </c>
      <c r="R25" s="20">
        <v>3.37</v>
      </c>
      <c r="S25" s="20">
        <v>3.43</v>
      </c>
      <c r="U25" s="20">
        <v>3.5</v>
      </c>
    </row>
    <row r="26" spans="2:21" x14ac:dyDescent="0.25">
      <c r="B26" s="27" t="s">
        <v>19</v>
      </c>
      <c r="C26" t="s">
        <v>154</v>
      </c>
      <c r="D26" t="s">
        <v>20</v>
      </c>
      <c r="E26">
        <v>1498</v>
      </c>
      <c r="F26">
        <v>16.680055394</v>
      </c>
      <c r="G26" s="21">
        <v>7.37</v>
      </c>
      <c r="H26" s="31">
        <f t="shared" si="0"/>
        <v>4.43</v>
      </c>
      <c r="I26">
        <f>40.057/5.06</f>
        <v>7.916403162055337</v>
      </c>
      <c r="J26" s="38">
        <f t="shared" si="1"/>
        <v>2.107024497432159</v>
      </c>
      <c r="K26" s="39" t="s">
        <v>154</v>
      </c>
      <c r="L26" s="21">
        <v>2.5299999999999998</v>
      </c>
      <c r="M26" s="21">
        <v>2.57</v>
      </c>
      <c r="N26" s="21">
        <v>2.4500000000000002</v>
      </c>
      <c r="O26" s="21">
        <v>2.73</v>
      </c>
      <c r="P26" s="21">
        <v>2.63</v>
      </c>
      <c r="Q26" s="21">
        <v>2.94</v>
      </c>
      <c r="R26" s="21">
        <v>2.71</v>
      </c>
      <c r="S26" s="21">
        <v>2.8</v>
      </c>
      <c r="U26" s="21">
        <v>2.84</v>
      </c>
    </row>
    <row r="27" spans="2:21" x14ac:dyDescent="0.25">
      <c r="B27" s="27" t="s">
        <v>16</v>
      </c>
      <c r="C27" t="s">
        <v>16</v>
      </c>
      <c r="D27" t="s">
        <v>15</v>
      </c>
      <c r="E27">
        <v>1631</v>
      </c>
      <c r="F27">
        <v>2.316674361</v>
      </c>
      <c r="G27" s="21">
        <v>3.43</v>
      </c>
      <c r="H27" s="31">
        <f t="shared" si="0"/>
        <v>0.49000000000000021</v>
      </c>
      <c r="I27">
        <v>2.63</v>
      </c>
      <c r="J27" s="19">
        <f t="shared" si="1"/>
        <v>0.88086477604562741</v>
      </c>
      <c r="K27" t="s">
        <v>16</v>
      </c>
      <c r="L27" s="21">
        <v>5.6</v>
      </c>
      <c r="M27" s="21">
        <v>5.66</v>
      </c>
      <c r="N27" s="21">
        <v>5.73</v>
      </c>
      <c r="O27" s="21">
        <v>5.94</v>
      </c>
      <c r="P27" s="21">
        <v>5.83</v>
      </c>
      <c r="Q27" s="21">
        <v>5.86</v>
      </c>
      <c r="R27" s="21">
        <v>5.3</v>
      </c>
      <c r="S27" s="21">
        <v>5.41</v>
      </c>
      <c r="U27" s="21">
        <v>5.34</v>
      </c>
    </row>
    <row r="28" spans="2:21" x14ac:dyDescent="0.25">
      <c r="B28" s="27" t="s">
        <v>53</v>
      </c>
      <c r="C28" t="s">
        <v>53</v>
      </c>
      <c r="D28" t="s">
        <v>52</v>
      </c>
      <c r="E28">
        <v>1932</v>
      </c>
      <c r="F28">
        <v>0.01</v>
      </c>
      <c r="G28" s="20">
        <v>3.02</v>
      </c>
      <c r="H28" s="31">
        <f t="shared" si="0"/>
        <v>8.0000000000000071E-2</v>
      </c>
      <c r="I28">
        <v>0.88</v>
      </c>
      <c r="J28" s="19">
        <f t="shared" si="1"/>
        <v>1.1363636363636364E-2</v>
      </c>
      <c r="K28" t="s">
        <v>53</v>
      </c>
      <c r="L28" s="20">
        <v>2.73</v>
      </c>
      <c r="M28" s="20">
        <v>2.79</v>
      </c>
      <c r="N28" s="20">
        <v>2.68</v>
      </c>
      <c r="O28" s="20">
        <v>2.96</v>
      </c>
      <c r="P28" s="20">
        <v>2.95</v>
      </c>
      <c r="Q28" s="20">
        <v>3.29</v>
      </c>
      <c r="R28" s="20">
        <v>3.11</v>
      </c>
      <c r="S28" s="20">
        <v>3.08</v>
      </c>
      <c r="U28" s="20">
        <v>3.11</v>
      </c>
    </row>
    <row r="29" spans="2:21" x14ac:dyDescent="0.25">
      <c r="B29" s="27" t="s">
        <v>41</v>
      </c>
      <c r="C29" t="s">
        <v>41</v>
      </c>
      <c r="D29" t="s">
        <v>42</v>
      </c>
      <c r="E29">
        <v>3440</v>
      </c>
      <c r="F29">
        <v>1</v>
      </c>
      <c r="G29" s="21">
        <v>3.16</v>
      </c>
      <c r="H29" s="31">
        <f t="shared" si="0"/>
        <v>0.2200000000000002</v>
      </c>
      <c r="I29">
        <v>19.72</v>
      </c>
      <c r="J29" s="19">
        <f t="shared" si="1"/>
        <v>5.0709939148073029E-2</v>
      </c>
      <c r="K29" t="s">
        <v>41</v>
      </c>
      <c r="L29" s="21">
        <v>6.36</v>
      </c>
      <c r="M29" s="21">
        <v>6.6</v>
      </c>
      <c r="N29" s="21">
        <v>6.81</v>
      </c>
      <c r="O29" s="21">
        <v>7.07</v>
      </c>
      <c r="P29" s="21">
        <v>6.83</v>
      </c>
      <c r="Q29" s="21">
        <v>6.33</v>
      </c>
      <c r="R29" s="21">
        <v>6.63</v>
      </c>
      <c r="S29" s="21">
        <v>6.83</v>
      </c>
      <c r="U29" s="21">
        <v>7.13</v>
      </c>
    </row>
    <row r="30" spans="2:21" x14ac:dyDescent="0.25">
      <c r="B30" s="27" t="s">
        <v>48</v>
      </c>
      <c r="C30" t="s">
        <v>157</v>
      </c>
      <c r="D30" t="s">
        <v>49</v>
      </c>
      <c r="E30">
        <v>1228</v>
      </c>
      <c r="F30">
        <v>0.01</v>
      </c>
      <c r="G30" s="21">
        <v>2.31</v>
      </c>
      <c r="H30" s="31">
        <f t="shared" si="0"/>
        <v>-0.62999999999999989</v>
      </c>
      <c r="I30">
        <f>139.93/11.05</f>
        <v>12.663348416289592</v>
      </c>
      <c r="J30" s="19">
        <f t="shared" si="1"/>
        <v>7.8968055456299585E-4</v>
      </c>
      <c r="K30" t="s">
        <v>157</v>
      </c>
      <c r="L30" s="21">
        <v>3.33</v>
      </c>
      <c r="M30" s="21">
        <v>3.33</v>
      </c>
      <c r="N30" s="21">
        <v>3.22</v>
      </c>
      <c r="O30" s="21">
        <v>3.43</v>
      </c>
      <c r="P30" s="21">
        <v>3.22</v>
      </c>
      <c r="Q30" s="21">
        <v>3.51</v>
      </c>
      <c r="R30" s="21">
        <v>3.49</v>
      </c>
      <c r="S30" s="21">
        <v>3.49</v>
      </c>
      <c r="U30" s="21">
        <v>3.43</v>
      </c>
    </row>
    <row r="31" spans="2:21" x14ac:dyDescent="0.25">
      <c r="C31" t="s">
        <v>56</v>
      </c>
      <c r="D31" t="s">
        <v>57</v>
      </c>
      <c r="E31">
        <v>2503</v>
      </c>
      <c r="L31" s="20">
        <v>2.97</v>
      </c>
      <c r="M31" s="20">
        <v>3.06</v>
      </c>
      <c r="N31" s="20">
        <v>2.89</v>
      </c>
      <c r="O31" s="20">
        <v>3.1</v>
      </c>
      <c r="P31" s="20">
        <v>2.93</v>
      </c>
      <c r="Q31" s="20">
        <v>3.28</v>
      </c>
      <c r="R31" s="20">
        <v>3.1</v>
      </c>
      <c r="S31" s="20">
        <v>3.06</v>
      </c>
      <c r="U31" s="20">
        <v>3.04</v>
      </c>
    </row>
    <row r="32" spans="2:21" x14ac:dyDescent="0.25">
      <c r="F32">
        <f>SUM(F4:F31)</f>
        <v>150.07</v>
      </c>
      <c r="G32" s="30" t="s">
        <v>123</v>
      </c>
      <c r="L32" s="21">
        <v>2.96</v>
      </c>
      <c r="M32" s="21">
        <v>3.05</v>
      </c>
      <c r="N32" s="21">
        <v>2.89</v>
      </c>
      <c r="O32" s="21">
        <v>3.17</v>
      </c>
      <c r="P32" s="21">
        <v>3.1</v>
      </c>
      <c r="Q32" s="21">
        <v>3.39</v>
      </c>
      <c r="R32" s="21">
        <v>3.23</v>
      </c>
      <c r="S32" s="21">
        <v>3.2</v>
      </c>
      <c r="U32" s="21">
        <v>3.24</v>
      </c>
    </row>
    <row r="33" spans="4:21" x14ac:dyDescent="0.25">
      <c r="F33">
        <f>F30+F26+F24+F15+F9+F8</f>
        <v>78.747673544999998</v>
      </c>
      <c r="G33" t="s">
        <v>122</v>
      </c>
      <c r="L33" s="21">
        <v>2.04</v>
      </c>
      <c r="M33" s="21">
        <v>2.0699999999999998</v>
      </c>
      <c r="N33" s="21">
        <v>2.1</v>
      </c>
      <c r="O33" s="21">
        <v>2.3199999999999998</v>
      </c>
      <c r="P33" s="21">
        <v>2.2599999999999998</v>
      </c>
      <c r="Q33" s="21">
        <v>2.6</v>
      </c>
      <c r="R33" s="21">
        <v>2.42</v>
      </c>
      <c r="S33" s="21">
        <v>2.4</v>
      </c>
      <c r="U33" s="21">
        <v>2.36</v>
      </c>
    </row>
    <row r="34" spans="4:21" x14ac:dyDescent="0.25">
      <c r="F34">
        <f>F33/F32</f>
        <v>0.52473961181448658</v>
      </c>
      <c r="K34" s="27" t="s">
        <v>65</v>
      </c>
      <c r="L34" s="20">
        <v>4.18</v>
      </c>
      <c r="M34" s="20">
        <v>4.43</v>
      </c>
      <c r="N34" s="20">
        <v>4.4400000000000004</v>
      </c>
      <c r="O34" s="20">
        <v>4.67</v>
      </c>
      <c r="P34" s="20">
        <v>4.5199999999999996</v>
      </c>
      <c r="Q34" s="20">
        <v>4.67</v>
      </c>
      <c r="R34" s="20">
        <v>4.58</v>
      </c>
      <c r="S34" s="28" t="s">
        <v>111</v>
      </c>
      <c r="T34" s="28" t="s">
        <v>111</v>
      </c>
      <c r="U34" s="28" t="s">
        <v>111</v>
      </c>
    </row>
    <row r="36" spans="4:21" x14ac:dyDescent="0.25">
      <c r="D36" t="s">
        <v>31</v>
      </c>
      <c r="E36">
        <v>0</v>
      </c>
      <c r="G36">
        <f t="shared" ref="G36:G63" si="2">F36/1000000000</f>
        <v>0</v>
      </c>
      <c r="I36" t="s">
        <v>31</v>
      </c>
      <c r="J36">
        <v>0</v>
      </c>
      <c r="K36" t="e" vm="1">
        <v>#VALUE!</v>
      </c>
    </row>
    <row r="37" spans="4:21" x14ac:dyDescent="0.25">
      <c r="D37" t="s">
        <v>33</v>
      </c>
      <c r="E37">
        <v>0</v>
      </c>
      <c r="G37">
        <f t="shared" si="2"/>
        <v>0</v>
      </c>
      <c r="I37" t="s">
        <v>38</v>
      </c>
      <c r="J37">
        <v>8.3400276980000001</v>
      </c>
      <c r="K37" t="e" vm="2">
        <v>#VALUE!</v>
      </c>
    </row>
    <row r="38" spans="4:21" x14ac:dyDescent="0.25">
      <c r="D38" t="s">
        <v>45</v>
      </c>
      <c r="E38">
        <v>0</v>
      </c>
      <c r="G38">
        <f t="shared" si="2"/>
        <v>0</v>
      </c>
      <c r="I38" t="s">
        <v>21</v>
      </c>
      <c r="J38">
        <v>3.2616999999999998</v>
      </c>
      <c r="K38" t="e" vm="3">
        <v>#VALUE!</v>
      </c>
    </row>
    <row r="39" spans="4:21" x14ac:dyDescent="0.25">
      <c r="D39" t="s">
        <v>47</v>
      </c>
      <c r="E39">
        <v>0</v>
      </c>
      <c r="G39">
        <f t="shared" si="2"/>
        <v>0</v>
      </c>
      <c r="I39" t="s">
        <v>50</v>
      </c>
      <c r="J39">
        <v>1.7</v>
      </c>
      <c r="K39" t="e" vm="4">
        <v>#VALUE!</v>
      </c>
    </row>
    <row r="40" spans="4:21" x14ac:dyDescent="0.25">
      <c r="D40" t="s">
        <v>27</v>
      </c>
      <c r="E40">
        <v>0</v>
      </c>
      <c r="G40">
        <f t="shared" si="2"/>
        <v>0</v>
      </c>
      <c r="I40" t="s">
        <v>25</v>
      </c>
      <c r="J40">
        <v>1.181503924</v>
      </c>
      <c r="K40" t="e" vm="5">
        <v>#VALUE!</v>
      </c>
    </row>
    <row r="41" spans="4:21" x14ac:dyDescent="0.25">
      <c r="D41" t="s">
        <v>35</v>
      </c>
      <c r="E41">
        <v>0</v>
      </c>
      <c r="G41">
        <f t="shared" si="2"/>
        <v>0</v>
      </c>
      <c r="I41" t="s">
        <v>153</v>
      </c>
      <c r="J41">
        <v>2.06</v>
      </c>
      <c r="K41" t="e" vm="6">
        <v>#VALUE!</v>
      </c>
    </row>
    <row r="42" spans="4:21" x14ac:dyDescent="0.25">
      <c r="D42" t="s">
        <v>53</v>
      </c>
      <c r="E42">
        <v>0</v>
      </c>
      <c r="G42">
        <f t="shared" si="2"/>
        <v>0</v>
      </c>
      <c r="I42" t="s">
        <v>152</v>
      </c>
      <c r="J42">
        <v>4.6796822000000002E-2</v>
      </c>
      <c r="K42" t="e" vm="7">
        <v>#VALUE!</v>
      </c>
    </row>
    <row r="43" spans="4:21" x14ac:dyDescent="0.25">
      <c r="D43" t="s">
        <v>157</v>
      </c>
      <c r="E43">
        <v>0</v>
      </c>
      <c r="G43">
        <f t="shared" si="2"/>
        <v>0</v>
      </c>
      <c r="I43" t="s">
        <v>6</v>
      </c>
      <c r="J43">
        <v>2.6609321709999998</v>
      </c>
      <c r="K43" t="e" vm="8">
        <v>#VALUE!</v>
      </c>
    </row>
    <row r="44" spans="4:21" x14ac:dyDescent="0.25">
      <c r="D44" t="s">
        <v>152</v>
      </c>
      <c r="E44">
        <v>0</v>
      </c>
      <c r="F44" s="34">
        <v>46796822</v>
      </c>
      <c r="G44">
        <f t="shared" si="2"/>
        <v>4.6796822000000002E-2</v>
      </c>
      <c r="I44" t="s">
        <v>5</v>
      </c>
      <c r="J44">
        <v>1</v>
      </c>
      <c r="K44" t="e" vm="9">
        <v>#VALUE!</v>
      </c>
    </row>
    <row r="45" spans="4:21" x14ac:dyDescent="0.25">
      <c r="D45" t="s">
        <v>24</v>
      </c>
      <c r="E45">
        <v>1.2</v>
      </c>
      <c r="F45" s="34">
        <v>787669283</v>
      </c>
      <c r="G45">
        <f t="shared" si="2"/>
        <v>0.78766928300000005</v>
      </c>
      <c r="I45" t="s">
        <v>40</v>
      </c>
      <c r="J45">
        <v>16.216720523999999</v>
      </c>
      <c r="K45" t="e" vm="10">
        <v>#VALUE!</v>
      </c>
    </row>
    <row r="46" spans="4:21" x14ac:dyDescent="0.25">
      <c r="D46" t="s">
        <v>5</v>
      </c>
      <c r="E46">
        <v>0</v>
      </c>
      <c r="F46" s="34">
        <v>1000000000</v>
      </c>
      <c r="G46">
        <f t="shared" si="2"/>
        <v>1</v>
      </c>
      <c r="I46" t="s">
        <v>33</v>
      </c>
      <c r="J46">
        <v>0</v>
      </c>
      <c r="K46" t="e" vm="11">
        <v>#VALUE!</v>
      </c>
    </row>
    <row r="47" spans="4:21" x14ac:dyDescent="0.25">
      <c r="D47" t="s">
        <v>41</v>
      </c>
      <c r="E47">
        <v>1</v>
      </c>
      <c r="F47" s="34">
        <v>1000000000</v>
      </c>
      <c r="G47">
        <f t="shared" si="2"/>
        <v>1</v>
      </c>
      <c r="I47" t="s">
        <v>24</v>
      </c>
      <c r="J47">
        <v>0.78766928300000005</v>
      </c>
      <c r="K47" t="e" vm="12">
        <v>#VALUE!</v>
      </c>
    </row>
    <row r="48" spans="4:21" x14ac:dyDescent="0.25">
      <c r="D48" t="s">
        <v>25</v>
      </c>
      <c r="E48">
        <v>0</v>
      </c>
      <c r="F48" s="34">
        <v>1181503924</v>
      </c>
      <c r="G48">
        <f t="shared" si="2"/>
        <v>1.181503924</v>
      </c>
      <c r="I48" t="s">
        <v>155</v>
      </c>
      <c r="J48">
        <v>16.216720523999999</v>
      </c>
      <c r="K48" t="e" vm="13">
        <v>#VALUE!</v>
      </c>
    </row>
    <row r="49" spans="4:11" x14ac:dyDescent="0.25">
      <c r="D49" t="s">
        <v>50</v>
      </c>
      <c r="E49">
        <v>1.86</v>
      </c>
      <c r="F49" s="34">
        <v>1700000000</v>
      </c>
      <c r="G49">
        <f t="shared" si="2"/>
        <v>1.7</v>
      </c>
      <c r="I49" t="s">
        <v>45</v>
      </c>
      <c r="J49">
        <v>0</v>
      </c>
      <c r="K49" t="e" vm="14">
        <v>#VALUE!</v>
      </c>
    </row>
    <row r="50" spans="4:11" x14ac:dyDescent="0.25">
      <c r="D50" t="s">
        <v>153</v>
      </c>
      <c r="E50">
        <v>2.1</v>
      </c>
      <c r="F50" s="34">
        <v>2060000000</v>
      </c>
      <c r="G50">
        <f t="shared" si="2"/>
        <v>2.06</v>
      </c>
      <c r="I50" t="s">
        <v>29</v>
      </c>
      <c r="J50">
        <v>14.9</v>
      </c>
      <c r="K50" t="e" vm="15">
        <v>#VALUE!</v>
      </c>
    </row>
    <row r="51" spans="4:11" x14ac:dyDescent="0.25">
      <c r="D51" t="s">
        <v>16</v>
      </c>
      <c r="E51">
        <v>0</v>
      </c>
      <c r="F51" s="34">
        <v>2316674361</v>
      </c>
      <c r="G51">
        <f t="shared" si="2"/>
        <v>2.316674361</v>
      </c>
      <c r="I51" t="s">
        <v>7</v>
      </c>
      <c r="J51">
        <v>5.6804313219999996</v>
      </c>
      <c r="K51" t="e" vm="16">
        <v>#VALUE!</v>
      </c>
    </row>
    <row r="52" spans="4:11" x14ac:dyDescent="0.25">
      <c r="D52" t="s">
        <v>6</v>
      </c>
      <c r="E52">
        <v>3.6</v>
      </c>
      <c r="F52" s="34">
        <v>2660932171</v>
      </c>
      <c r="G52">
        <f t="shared" si="2"/>
        <v>2.6609321709999998</v>
      </c>
      <c r="I52" t="s">
        <v>8</v>
      </c>
      <c r="J52">
        <v>6.3754878399999999</v>
      </c>
      <c r="K52" t="e" vm="17">
        <v>#VALUE!</v>
      </c>
    </row>
    <row r="53" spans="4:11" x14ac:dyDescent="0.25">
      <c r="D53" t="s">
        <v>21</v>
      </c>
      <c r="E53">
        <v>3.5</v>
      </c>
      <c r="F53" s="34">
        <v>3261700000</v>
      </c>
      <c r="G53">
        <f t="shared" si="2"/>
        <v>3.2616999999999998</v>
      </c>
      <c r="I53" t="s">
        <v>47</v>
      </c>
      <c r="J53">
        <v>0</v>
      </c>
      <c r="K53" t="e" vm="18">
        <v>#VALUE!</v>
      </c>
    </row>
    <row r="54" spans="4:11" x14ac:dyDescent="0.25">
      <c r="D54" t="s">
        <v>7</v>
      </c>
      <c r="E54">
        <v>1</v>
      </c>
      <c r="F54" s="34">
        <v>5680431322</v>
      </c>
      <c r="G54">
        <f t="shared" si="2"/>
        <v>5.6804313219999996</v>
      </c>
      <c r="I54" t="s">
        <v>27</v>
      </c>
      <c r="J54">
        <v>0</v>
      </c>
      <c r="K54" t="e" vm="19">
        <v>#VALUE!</v>
      </c>
    </row>
    <row r="55" spans="4:11" x14ac:dyDescent="0.25">
      <c r="D55" t="s">
        <v>43</v>
      </c>
      <c r="E55">
        <v>0.5</v>
      </c>
      <c r="F55" s="34">
        <v>5841179332</v>
      </c>
      <c r="G55">
        <f t="shared" si="2"/>
        <v>5.8411793320000003</v>
      </c>
      <c r="I55" t="s">
        <v>35</v>
      </c>
      <c r="J55">
        <v>0</v>
      </c>
      <c r="K55" t="e" vm="20">
        <v>#VALUE!</v>
      </c>
    </row>
    <row r="56" spans="4:11" x14ac:dyDescent="0.25">
      <c r="D56" t="s">
        <v>8</v>
      </c>
      <c r="E56">
        <v>8.6999999999999993</v>
      </c>
      <c r="F56" s="34">
        <v>6375487840</v>
      </c>
      <c r="G56">
        <f t="shared" si="2"/>
        <v>6.3754878399999999</v>
      </c>
      <c r="K56" t="e" vm="21">
        <v>#VALUE!</v>
      </c>
    </row>
    <row r="57" spans="4:11" x14ac:dyDescent="0.25">
      <c r="D57" t="s">
        <v>38</v>
      </c>
      <c r="E57">
        <v>9</v>
      </c>
      <c r="F57" s="34">
        <v>8340027698</v>
      </c>
      <c r="G57">
        <f t="shared" si="2"/>
        <v>8.3400276980000001</v>
      </c>
      <c r="I57" t="s">
        <v>156</v>
      </c>
      <c r="J57">
        <v>43.734100804999997</v>
      </c>
      <c r="K57" t="e" vm="22">
        <v>#VALUE!</v>
      </c>
    </row>
    <row r="58" spans="4:11" x14ac:dyDescent="0.25">
      <c r="D58" t="s">
        <v>29</v>
      </c>
      <c r="E58">
        <v>15</v>
      </c>
      <c r="F58" s="34">
        <v>14900000000</v>
      </c>
      <c r="G58">
        <f t="shared" si="2"/>
        <v>14.9</v>
      </c>
      <c r="I58" t="s">
        <v>43</v>
      </c>
      <c r="J58">
        <v>5.8411793320000003</v>
      </c>
      <c r="K58" t="e" vm="23">
        <v>#VALUE!</v>
      </c>
    </row>
    <row r="59" spans="4:11" x14ac:dyDescent="0.25">
      <c r="D59" t="s">
        <v>40</v>
      </c>
      <c r="E59">
        <v>17.5</v>
      </c>
      <c r="F59" s="34">
        <v>16216720524</v>
      </c>
      <c r="G59">
        <f t="shared" si="2"/>
        <v>16.216720523999999</v>
      </c>
      <c r="I59" t="s">
        <v>154</v>
      </c>
      <c r="J59">
        <v>16.680055394</v>
      </c>
      <c r="K59" t="e" vm="24">
        <v>#VALUE!</v>
      </c>
    </row>
    <row r="60" spans="4:11" x14ac:dyDescent="0.25">
      <c r="D60" t="s">
        <v>155</v>
      </c>
      <c r="E60">
        <v>20</v>
      </c>
      <c r="F60" s="34">
        <v>16216720524</v>
      </c>
      <c r="G60">
        <f t="shared" si="2"/>
        <v>16.216720523999999</v>
      </c>
      <c r="I60" t="s">
        <v>16</v>
      </c>
      <c r="J60">
        <v>2.316674361</v>
      </c>
      <c r="K60" t="e" vm="25">
        <v>#VALUE!</v>
      </c>
    </row>
    <row r="61" spans="4:11" x14ac:dyDescent="0.25">
      <c r="D61" t="s">
        <v>154</v>
      </c>
      <c r="E61">
        <v>10</v>
      </c>
      <c r="F61" s="34">
        <v>16680055394</v>
      </c>
      <c r="G61">
        <f t="shared" si="2"/>
        <v>16.680055394</v>
      </c>
      <c r="I61" t="s">
        <v>53</v>
      </c>
      <c r="J61">
        <v>0</v>
      </c>
      <c r="K61" t="e" vm="26">
        <v>#VALUE!</v>
      </c>
    </row>
    <row r="62" spans="4:11" x14ac:dyDescent="0.25">
      <c r="D62" t="s">
        <v>156</v>
      </c>
      <c r="E62">
        <v>45</v>
      </c>
      <c r="F62" s="34">
        <v>43734100805</v>
      </c>
      <c r="G62">
        <f t="shared" si="2"/>
        <v>43.734100804999997</v>
      </c>
      <c r="I62" t="s">
        <v>41</v>
      </c>
      <c r="J62">
        <v>1</v>
      </c>
      <c r="K62" t="e" vm="27">
        <v>#VALUE!</v>
      </c>
    </row>
    <row r="63" spans="4:11" x14ac:dyDescent="0.25">
      <c r="F63" s="35">
        <f>SUM(F36:F62)</f>
        <v>150000000000</v>
      </c>
      <c r="G63">
        <f t="shared" si="2"/>
        <v>150</v>
      </c>
      <c r="I63" t="s">
        <v>157</v>
      </c>
      <c r="J63">
        <v>0</v>
      </c>
      <c r="K63" t="e" vm="28">
        <v>#VALUE!</v>
      </c>
    </row>
    <row r="64" spans="4:11" x14ac:dyDescent="0.25">
      <c r="G64">
        <f>J63+J59+J57+J48+J42+J41+J38</f>
        <v>81.999373545000012</v>
      </c>
    </row>
    <row r="65" spans="7:7" x14ac:dyDescent="0.25">
      <c r="G65">
        <f>G64/G63</f>
        <v>0.54666249030000003</v>
      </c>
    </row>
  </sheetData>
  <hyperlinks>
    <hyperlink ref="G32" r:id="rId1" xr:uid="{124FD987-AC5D-4B13-9F02-2DD3E1A3DC7A}"/>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E0A14-D9C0-4F8A-92DC-A728581FBC4D}">
  <dimension ref="R9:W26"/>
  <sheetViews>
    <sheetView workbookViewId="0">
      <selection activeCell="G11" sqref="G11"/>
    </sheetView>
  </sheetViews>
  <sheetFormatPr defaultRowHeight="15" x14ac:dyDescent="0.25"/>
  <sheetData>
    <row r="9" spans="18:20" x14ac:dyDescent="0.25">
      <c r="R9">
        <v>2009</v>
      </c>
      <c r="S9">
        <v>7.2</v>
      </c>
      <c r="T9">
        <f>S9</f>
        <v>7.2</v>
      </c>
    </row>
    <row r="10" spans="18:20" x14ac:dyDescent="0.25">
      <c r="R10">
        <v>2010</v>
      </c>
      <c r="S10">
        <v>2.8</v>
      </c>
      <c r="T10">
        <f>T9+S10</f>
        <v>10</v>
      </c>
    </row>
    <row r="11" spans="18:20" x14ac:dyDescent="0.25">
      <c r="R11">
        <v>2011</v>
      </c>
      <c r="S11">
        <v>21.7</v>
      </c>
      <c r="T11">
        <f t="shared" ref="T11:T21" si="0">T10+S11</f>
        <v>31.7</v>
      </c>
    </row>
    <row r="12" spans="18:20" x14ac:dyDescent="0.25">
      <c r="R12">
        <v>2012</v>
      </c>
      <c r="S12">
        <v>15.8</v>
      </c>
      <c r="T12">
        <f t="shared" si="0"/>
        <v>47.5</v>
      </c>
    </row>
    <row r="13" spans="18:20" x14ac:dyDescent="0.25">
      <c r="R13">
        <v>2013</v>
      </c>
      <c r="S13">
        <v>0.2</v>
      </c>
      <c r="T13">
        <f t="shared" si="0"/>
        <v>47.7</v>
      </c>
    </row>
    <row r="14" spans="18:20" x14ac:dyDescent="0.25">
      <c r="R14">
        <v>2014</v>
      </c>
      <c r="S14">
        <v>4.3</v>
      </c>
      <c r="T14">
        <f t="shared" si="0"/>
        <v>52</v>
      </c>
    </row>
    <row r="15" spans="18:20" x14ac:dyDescent="0.25">
      <c r="R15">
        <v>2015</v>
      </c>
      <c r="S15">
        <v>6.2</v>
      </c>
      <c r="T15">
        <f t="shared" si="0"/>
        <v>58.2</v>
      </c>
    </row>
    <row r="16" spans="18:20" x14ac:dyDescent="0.25">
      <c r="R16">
        <v>2016</v>
      </c>
      <c r="S16">
        <v>4.7</v>
      </c>
      <c r="T16">
        <f t="shared" si="0"/>
        <v>62.900000000000006</v>
      </c>
    </row>
    <row r="17" spans="18:23" x14ac:dyDescent="0.25">
      <c r="R17">
        <v>2017</v>
      </c>
      <c r="S17">
        <v>0.9</v>
      </c>
      <c r="T17">
        <f t="shared" si="0"/>
        <v>63.800000000000004</v>
      </c>
    </row>
    <row r="18" spans="18:23" x14ac:dyDescent="0.25">
      <c r="R18">
        <v>2018</v>
      </c>
      <c r="S18">
        <v>5</v>
      </c>
      <c r="T18">
        <f t="shared" si="0"/>
        <v>68.800000000000011</v>
      </c>
    </row>
    <row r="19" spans="18:23" x14ac:dyDescent="0.25">
      <c r="R19">
        <v>2019</v>
      </c>
      <c r="S19">
        <v>0.4</v>
      </c>
      <c r="T19">
        <f t="shared" si="0"/>
        <v>69.200000000000017</v>
      </c>
    </row>
    <row r="20" spans="18:23" x14ac:dyDescent="0.25">
      <c r="R20">
        <v>2020</v>
      </c>
      <c r="S20">
        <v>40.299999999999997</v>
      </c>
      <c r="T20">
        <f t="shared" si="0"/>
        <v>109.50000000000001</v>
      </c>
    </row>
    <row r="21" spans="18:23" x14ac:dyDescent="0.25">
      <c r="R21">
        <v>2021</v>
      </c>
      <c r="S21">
        <v>130</v>
      </c>
      <c r="T21">
        <f t="shared" si="0"/>
        <v>239.5</v>
      </c>
    </row>
    <row r="22" spans="18:23" x14ac:dyDescent="0.25">
      <c r="R22">
        <v>2022</v>
      </c>
      <c r="S22">
        <f>T22-T21</f>
        <v>110.5</v>
      </c>
      <c r="T22">
        <v>350</v>
      </c>
    </row>
    <row r="23" spans="18:23" x14ac:dyDescent="0.25">
      <c r="R23">
        <v>2023</v>
      </c>
      <c r="S23">
        <f t="shared" ref="S23:S26" si="1">T23-T22</f>
        <v>93</v>
      </c>
      <c r="T23">
        <v>443</v>
      </c>
    </row>
    <row r="24" spans="18:23" x14ac:dyDescent="0.25">
      <c r="R24">
        <v>2024</v>
      </c>
      <c r="S24">
        <f t="shared" si="1"/>
        <v>135.20000000000005</v>
      </c>
      <c r="T24">
        <v>578.20000000000005</v>
      </c>
      <c r="V24" t="s">
        <v>189</v>
      </c>
    </row>
    <row r="25" spans="18:23" x14ac:dyDescent="0.25">
      <c r="R25" t="s">
        <v>187</v>
      </c>
      <c r="S25">
        <f t="shared" si="1"/>
        <v>166.79999999999995</v>
      </c>
      <c r="T25">
        <f>T24+(2*U25)</f>
        <v>745</v>
      </c>
      <c r="U25">
        <f>V25-T24</f>
        <v>83.399999999999977</v>
      </c>
      <c r="V25">
        <v>661.6</v>
      </c>
      <c r="W25" t="s">
        <v>190</v>
      </c>
    </row>
    <row r="26" spans="18:23" x14ac:dyDescent="0.25">
      <c r="R26" t="s">
        <v>188</v>
      </c>
      <c r="S26">
        <f t="shared" si="1"/>
        <v>166.79999999999995</v>
      </c>
      <c r="T26">
        <f>T25+(U25*2)</f>
        <v>911.8</v>
      </c>
      <c r="W26" t="s">
        <v>191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9266F-B00E-4430-985B-3660892928B1}">
  <dimension ref="A1:AH85"/>
  <sheetViews>
    <sheetView topLeftCell="J5" workbookViewId="0">
      <selection activeCell="V17" sqref="V17"/>
    </sheetView>
  </sheetViews>
  <sheetFormatPr defaultRowHeight="15" x14ac:dyDescent="0.25"/>
  <cols>
    <col min="25" max="26" width="9" style="37"/>
  </cols>
  <sheetData>
    <row r="1" spans="7:32" x14ac:dyDescent="0.25">
      <c r="Y1" s="37" t="s">
        <v>186</v>
      </c>
    </row>
    <row r="3" spans="7:32" x14ac:dyDescent="0.25">
      <c r="Y3" s="37">
        <v>0</v>
      </c>
      <c r="Z3" s="37" t="s">
        <v>25</v>
      </c>
    </row>
    <row r="4" spans="7:32" x14ac:dyDescent="0.25">
      <c r="Y4" s="37">
        <v>0</v>
      </c>
      <c r="Z4" s="37" t="s">
        <v>17</v>
      </c>
    </row>
    <row r="5" spans="7:32" x14ac:dyDescent="0.25">
      <c r="J5" t="s">
        <v>1</v>
      </c>
      <c r="Y5" s="37">
        <v>0</v>
      </c>
      <c r="Z5" s="37" t="s">
        <v>27</v>
      </c>
    </row>
    <row r="6" spans="7:32" x14ac:dyDescent="0.25">
      <c r="G6">
        <v>16</v>
      </c>
      <c r="H6" t="s">
        <v>31</v>
      </c>
      <c r="I6" t="s">
        <v>32</v>
      </c>
      <c r="J6">
        <v>1670</v>
      </c>
      <c r="L6" s="37">
        <v>7.7242592823431112E-4</v>
      </c>
      <c r="M6" s="37" t="s">
        <v>31</v>
      </c>
      <c r="N6">
        <v>6.9433367831102778E-4</v>
      </c>
      <c r="O6" t="s">
        <v>31</v>
      </c>
      <c r="Q6">
        <v>4000</v>
      </c>
      <c r="R6">
        <v>5.9384377838633505E-2</v>
      </c>
      <c r="S6" t="s">
        <v>68</v>
      </c>
      <c r="T6">
        <v>6.2968468576505843E-2</v>
      </c>
      <c r="U6" t="s">
        <v>68</v>
      </c>
      <c r="V6" s="37">
        <v>6.2968468576505801E-2</v>
      </c>
      <c r="W6" s="37" t="s">
        <v>68</v>
      </c>
      <c r="Y6" s="37">
        <v>0</v>
      </c>
      <c r="Z6" s="37" t="s">
        <v>69</v>
      </c>
      <c r="AC6">
        <v>6.9433367831102778E-4</v>
      </c>
      <c r="AD6" t="s">
        <v>31</v>
      </c>
      <c r="AE6" s="37">
        <v>7.7242592823431112E-4</v>
      </c>
      <c r="AF6" s="37" t="s">
        <v>31</v>
      </c>
    </row>
    <row r="7" spans="7:32" x14ac:dyDescent="0.25">
      <c r="G7">
        <v>19</v>
      </c>
      <c r="H7" t="s">
        <v>38</v>
      </c>
      <c r="I7" t="s">
        <v>37</v>
      </c>
      <c r="J7">
        <v>2253</v>
      </c>
      <c r="L7" s="37">
        <v>0.57512458972932157</v>
      </c>
      <c r="M7" s="37" t="s">
        <v>38</v>
      </c>
      <c r="N7">
        <v>0.47422983779064309</v>
      </c>
      <c r="O7" t="s">
        <v>38</v>
      </c>
      <c r="Q7">
        <v>4000</v>
      </c>
      <c r="R7">
        <v>0.21837019312045478</v>
      </c>
      <c r="S7" t="s">
        <v>67</v>
      </c>
      <c r="T7">
        <v>0.24956859442766161</v>
      </c>
      <c r="U7" t="s">
        <v>67</v>
      </c>
      <c r="V7" s="37">
        <v>0.25104733901260134</v>
      </c>
      <c r="W7" s="37" t="s">
        <v>67</v>
      </c>
      <c r="Y7" s="37">
        <v>7.7242592823431112E-4</v>
      </c>
      <c r="Z7" s="37" t="s">
        <v>31</v>
      </c>
      <c r="AC7">
        <v>0.47422983779064309</v>
      </c>
      <c r="AD7" t="s">
        <v>38</v>
      </c>
      <c r="AE7" s="37">
        <v>0.57512458972932157</v>
      </c>
      <c r="AF7" s="37" t="s">
        <v>38</v>
      </c>
    </row>
    <row r="8" spans="7:32" x14ac:dyDescent="0.25">
      <c r="G8">
        <v>11</v>
      </c>
      <c r="H8" t="s">
        <v>21</v>
      </c>
      <c r="I8" t="s">
        <v>22</v>
      </c>
      <c r="J8">
        <v>1777</v>
      </c>
      <c r="L8" s="37">
        <v>0.32086286381725837</v>
      </c>
      <c r="M8" s="37" t="s">
        <v>21</v>
      </c>
      <c r="N8">
        <v>0.31729750661011979</v>
      </c>
      <c r="O8" t="s">
        <v>21</v>
      </c>
      <c r="Q8">
        <v>4000</v>
      </c>
      <c r="R8">
        <v>0.17155015380624383</v>
      </c>
      <c r="S8" t="s">
        <v>72</v>
      </c>
      <c r="T8">
        <v>0.19613094397113359</v>
      </c>
      <c r="U8" t="s">
        <v>72</v>
      </c>
      <c r="V8" s="37">
        <v>0.17124358077876861</v>
      </c>
      <c r="W8" s="37" t="s">
        <v>72</v>
      </c>
      <c r="Y8" s="37">
        <v>9.1294582528898317E-4</v>
      </c>
      <c r="Z8" s="37" t="s">
        <v>70</v>
      </c>
      <c r="AC8">
        <v>0.31729750661011979</v>
      </c>
      <c r="AD8" t="s">
        <v>21</v>
      </c>
      <c r="AE8" s="37">
        <v>0.32086286381725837</v>
      </c>
      <c r="AF8" s="37" t="s">
        <v>21</v>
      </c>
    </row>
    <row r="9" spans="7:32" x14ac:dyDescent="0.25">
      <c r="G9">
        <v>26</v>
      </c>
      <c r="H9" t="s">
        <v>50</v>
      </c>
      <c r="I9" t="s">
        <v>51</v>
      </c>
      <c r="J9">
        <v>1867</v>
      </c>
      <c r="L9" s="37">
        <v>0.45485501326746491</v>
      </c>
      <c r="M9" s="37" t="s">
        <v>50</v>
      </c>
      <c r="N9">
        <v>0.39832377634996435</v>
      </c>
      <c r="O9" t="s">
        <v>50</v>
      </c>
      <c r="Q9">
        <v>4000</v>
      </c>
      <c r="R9">
        <v>1.024526705969373E-3</v>
      </c>
      <c r="S9" t="s">
        <v>66</v>
      </c>
      <c r="T9">
        <v>1.4290253534021222E-3</v>
      </c>
      <c r="U9" t="s">
        <v>66</v>
      </c>
      <c r="V9" s="37">
        <v>1.4559729438892617E-3</v>
      </c>
      <c r="W9" s="37" t="s">
        <v>66</v>
      </c>
      <c r="Y9" s="37">
        <v>1.4559729438892617E-3</v>
      </c>
      <c r="Z9" s="37" t="s">
        <v>66</v>
      </c>
      <c r="AC9">
        <v>0.39832377634996435</v>
      </c>
      <c r="AD9" t="s">
        <v>50</v>
      </c>
      <c r="AE9" s="37">
        <v>0.45485501326746491</v>
      </c>
      <c r="AF9" s="37" t="s">
        <v>50</v>
      </c>
    </row>
    <row r="10" spans="7:32" x14ac:dyDescent="0.25">
      <c r="G10">
        <v>13</v>
      </c>
      <c r="H10" t="s">
        <v>25</v>
      </c>
      <c r="I10" t="s">
        <v>26</v>
      </c>
      <c r="J10">
        <v>2311</v>
      </c>
      <c r="L10" s="37">
        <v>0</v>
      </c>
      <c r="M10" s="37" t="s">
        <v>25</v>
      </c>
      <c r="N10">
        <v>0</v>
      </c>
      <c r="O10" t="s">
        <v>25</v>
      </c>
      <c r="Q10">
        <v>4000</v>
      </c>
      <c r="R10">
        <v>1.246336647653702E-2</v>
      </c>
      <c r="S10" t="s">
        <v>73</v>
      </c>
      <c r="T10">
        <v>1.2977740930878527E-2</v>
      </c>
      <c r="U10" t="s">
        <v>73</v>
      </c>
      <c r="V10" s="37">
        <v>1.2977740930878527E-2</v>
      </c>
      <c r="W10" s="37" t="s">
        <v>73</v>
      </c>
      <c r="Y10" s="37">
        <v>9.2179399601304748E-3</v>
      </c>
      <c r="Z10" s="37" t="s">
        <v>71</v>
      </c>
      <c r="AC10">
        <v>0</v>
      </c>
      <c r="AD10" t="s">
        <v>25</v>
      </c>
      <c r="AE10" s="37">
        <v>0</v>
      </c>
      <c r="AF10" s="37" t="s">
        <v>25</v>
      </c>
    </row>
    <row r="11" spans="7:32" x14ac:dyDescent="0.25">
      <c r="G11">
        <v>7</v>
      </c>
      <c r="H11" t="s">
        <v>13</v>
      </c>
      <c r="I11" t="s">
        <v>14</v>
      </c>
      <c r="J11">
        <v>1668</v>
      </c>
      <c r="L11" s="37">
        <v>0.23125822636803353</v>
      </c>
      <c r="M11" s="37" t="s">
        <v>13</v>
      </c>
      <c r="N11">
        <v>0.13283236389525496</v>
      </c>
      <c r="O11" t="s">
        <v>13</v>
      </c>
      <c r="Q11">
        <v>4000</v>
      </c>
      <c r="R11">
        <v>2.8555036112716509E-4</v>
      </c>
      <c r="S11" t="s">
        <v>70</v>
      </c>
      <c r="T11">
        <v>9.1294582528898328E-4</v>
      </c>
      <c r="U11" t="s">
        <v>70</v>
      </c>
      <c r="V11" s="37">
        <v>9.1294582528898317E-4</v>
      </c>
      <c r="W11" s="37" t="s">
        <v>70</v>
      </c>
      <c r="Y11" s="37">
        <v>1.2977740930878527E-2</v>
      </c>
      <c r="Z11" s="37" t="s">
        <v>73</v>
      </c>
      <c r="AC11">
        <v>0.13283236389525496</v>
      </c>
      <c r="AD11" t="s">
        <v>13</v>
      </c>
      <c r="AE11" s="37">
        <v>0.23125822636803353</v>
      </c>
      <c r="AF11" s="37" t="s">
        <v>13</v>
      </c>
    </row>
    <row r="12" spans="7:32" x14ac:dyDescent="0.25">
      <c r="G12">
        <v>6</v>
      </c>
      <c r="H12" t="s">
        <v>11</v>
      </c>
      <c r="I12" t="s">
        <v>12</v>
      </c>
      <c r="J12">
        <v>1561</v>
      </c>
      <c r="L12" s="37">
        <v>2.7468812801081453</v>
      </c>
      <c r="M12" s="37" t="s">
        <v>11</v>
      </c>
      <c r="N12">
        <v>2.6232324397325928</v>
      </c>
      <c r="O12" t="s">
        <v>11</v>
      </c>
      <c r="Q12">
        <v>2288</v>
      </c>
      <c r="R12">
        <v>0</v>
      </c>
      <c r="S12" t="s">
        <v>69</v>
      </c>
      <c r="T12">
        <v>0</v>
      </c>
      <c r="U12" t="s">
        <v>69</v>
      </c>
      <c r="V12" s="37">
        <v>0</v>
      </c>
      <c r="W12" s="37" t="s">
        <v>69</v>
      </c>
      <c r="Y12" s="37">
        <v>2.4608426780420203E-2</v>
      </c>
      <c r="Z12" s="37" t="s">
        <v>45</v>
      </c>
      <c r="AC12">
        <v>2.6232324397325928</v>
      </c>
      <c r="AD12" t="s">
        <v>11</v>
      </c>
      <c r="AE12" s="37">
        <v>2.7468812801081453</v>
      </c>
      <c r="AF12" s="37" t="s">
        <v>11</v>
      </c>
    </row>
    <row r="13" spans="7:32" x14ac:dyDescent="0.25">
      <c r="G13">
        <v>2</v>
      </c>
      <c r="H13" t="s">
        <v>6</v>
      </c>
      <c r="I13" t="s">
        <v>2</v>
      </c>
      <c r="J13">
        <v>868</v>
      </c>
      <c r="L13" s="37">
        <v>2.6256376926798191</v>
      </c>
      <c r="M13" s="37" t="s">
        <v>6</v>
      </c>
      <c r="N13">
        <v>2.3906698923112093</v>
      </c>
      <c r="O13" t="s">
        <v>6</v>
      </c>
      <c r="Q13">
        <v>1795</v>
      </c>
      <c r="R13">
        <v>9.358363349093483E-3</v>
      </c>
      <c r="S13" t="s">
        <v>71</v>
      </c>
      <c r="T13">
        <v>9.2179399601304748E-3</v>
      </c>
      <c r="U13" t="s">
        <v>71</v>
      </c>
      <c r="V13" s="37">
        <v>9.2179399601304748E-3</v>
      </c>
      <c r="W13" s="37" t="s">
        <v>71</v>
      </c>
      <c r="Y13" s="37">
        <v>6.2708089901074959E-2</v>
      </c>
      <c r="Z13" s="37" t="s">
        <v>41</v>
      </c>
      <c r="AC13">
        <v>2.3906698923112093</v>
      </c>
      <c r="AD13" t="s">
        <v>6</v>
      </c>
      <c r="AE13" s="37">
        <v>2.6256376926798191</v>
      </c>
      <c r="AF13" s="37" t="s">
        <v>6</v>
      </c>
    </row>
    <row r="14" spans="7:32" x14ac:dyDescent="0.25">
      <c r="G14">
        <v>1</v>
      </c>
      <c r="H14" t="s">
        <v>5</v>
      </c>
      <c r="I14" t="s">
        <v>0</v>
      </c>
      <c r="J14">
        <v>893</v>
      </c>
      <c r="L14" s="37">
        <v>1.1607123588802346</v>
      </c>
      <c r="M14" s="37" t="s">
        <v>5</v>
      </c>
      <c r="N14">
        <v>1.082875362295481</v>
      </c>
      <c r="O14" t="s">
        <v>5</v>
      </c>
      <c r="Q14">
        <v>4000</v>
      </c>
      <c r="R14">
        <v>0.3086542108086362</v>
      </c>
      <c r="S14" t="s">
        <v>63</v>
      </c>
      <c r="T14">
        <v>0.3158669525252325</v>
      </c>
      <c r="U14" t="s">
        <v>63</v>
      </c>
      <c r="V14" s="37">
        <v>0.3158669525252325</v>
      </c>
      <c r="W14" s="37" t="s">
        <v>63</v>
      </c>
      <c r="Y14" s="37">
        <v>6.2968468576505801E-2</v>
      </c>
      <c r="Z14" s="37" t="s">
        <v>68</v>
      </c>
      <c r="AC14">
        <v>1.082875362295481</v>
      </c>
      <c r="AD14" t="s">
        <v>5</v>
      </c>
      <c r="AE14" s="37">
        <v>1.1607123588802346</v>
      </c>
      <c r="AF14" s="37" t="s">
        <v>5</v>
      </c>
    </row>
    <row r="15" spans="7:32" x14ac:dyDescent="0.25">
      <c r="G15">
        <v>20</v>
      </c>
      <c r="H15" t="s">
        <v>40</v>
      </c>
      <c r="I15" t="s">
        <v>39</v>
      </c>
      <c r="J15">
        <v>2486</v>
      </c>
      <c r="L15" s="37">
        <v>0.22979693158839895</v>
      </c>
      <c r="M15" s="37" t="s">
        <v>40</v>
      </c>
      <c r="N15">
        <v>0.24315767910458791</v>
      </c>
      <c r="O15" t="s">
        <v>40</v>
      </c>
      <c r="Y15" s="37">
        <v>7.8789997245097831E-2</v>
      </c>
      <c r="Z15" s="37" t="s">
        <v>24</v>
      </c>
      <c r="AC15">
        <v>0.24315767910458791</v>
      </c>
      <c r="AD15" t="s">
        <v>40</v>
      </c>
      <c r="AE15" s="37">
        <v>0.22979693158839895</v>
      </c>
      <c r="AF15" s="37" t="s">
        <v>40</v>
      </c>
    </row>
    <row r="16" spans="7:32" x14ac:dyDescent="0.25">
      <c r="G16">
        <v>17</v>
      </c>
      <c r="H16" t="s">
        <v>33</v>
      </c>
      <c r="I16" t="s">
        <v>34</v>
      </c>
      <c r="J16">
        <v>1608</v>
      </c>
      <c r="L16" s="37">
        <v>0.52634889092052617</v>
      </c>
      <c r="M16" s="37" t="s">
        <v>33</v>
      </c>
      <c r="N16">
        <v>0.49978694522000544</v>
      </c>
      <c r="O16" t="s">
        <v>33</v>
      </c>
      <c r="Y16" s="37">
        <v>9.1737053810015207E-2</v>
      </c>
      <c r="Z16" s="37" t="s">
        <v>29</v>
      </c>
      <c r="AC16">
        <v>0.49978694522000544</v>
      </c>
      <c r="AD16" t="s">
        <v>33</v>
      </c>
      <c r="AE16" s="37">
        <v>0.52634889092052617</v>
      </c>
      <c r="AF16" s="37" t="s">
        <v>33</v>
      </c>
    </row>
    <row r="17" spans="7:34" x14ac:dyDescent="0.25">
      <c r="G17">
        <v>12</v>
      </c>
      <c r="H17" t="s">
        <v>24</v>
      </c>
      <c r="I17" t="s">
        <v>23</v>
      </c>
      <c r="J17">
        <v>2231</v>
      </c>
      <c r="L17" s="37">
        <v>7.8789997245097831E-2</v>
      </c>
      <c r="M17" s="37" t="s">
        <v>24</v>
      </c>
      <c r="N17">
        <v>0.08</v>
      </c>
      <c r="O17" t="s">
        <v>24</v>
      </c>
      <c r="Y17" s="37">
        <v>0.12622934161066582</v>
      </c>
      <c r="Z17" s="37" t="s">
        <v>53</v>
      </c>
      <c r="AC17">
        <v>0.08</v>
      </c>
      <c r="AD17" t="s">
        <v>24</v>
      </c>
      <c r="AE17" s="37">
        <v>7.8789997245097831E-2</v>
      </c>
      <c r="AF17" s="37" t="s">
        <v>24</v>
      </c>
    </row>
    <row r="18" spans="7:34" x14ac:dyDescent="0.25">
      <c r="G18">
        <v>9</v>
      </c>
      <c r="H18" t="s">
        <v>17</v>
      </c>
      <c r="I18" t="s">
        <v>18</v>
      </c>
      <c r="J18">
        <v>1569</v>
      </c>
      <c r="L18" s="37">
        <v>0</v>
      </c>
      <c r="M18" s="37" t="s">
        <v>17</v>
      </c>
      <c r="N18">
        <v>0</v>
      </c>
      <c r="O18" t="s">
        <v>17</v>
      </c>
      <c r="Y18" s="37">
        <v>0.14616293224371305</v>
      </c>
      <c r="Z18" s="37" t="s">
        <v>19</v>
      </c>
      <c r="AC18">
        <v>0</v>
      </c>
      <c r="AD18" t="s">
        <v>17</v>
      </c>
      <c r="AE18" s="37">
        <v>0</v>
      </c>
      <c r="AF18" s="37" t="s">
        <v>17</v>
      </c>
    </row>
    <row r="19" spans="7:34" x14ac:dyDescent="0.25">
      <c r="G19">
        <v>23</v>
      </c>
      <c r="H19" t="s">
        <v>45</v>
      </c>
      <c r="I19" t="s">
        <v>46</v>
      </c>
      <c r="J19">
        <v>2795</v>
      </c>
      <c r="L19" s="37">
        <v>2.4608426780420203E-2</v>
      </c>
      <c r="M19" s="37" t="s">
        <v>45</v>
      </c>
      <c r="N19">
        <v>2.0688765501847169E-2</v>
      </c>
      <c r="O19" t="s">
        <v>45</v>
      </c>
      <c r="Y19" s="37">
        <v>0.17124358077876861</v>
      </c>
      <c r="Z19" s="37" t="s">
        <v>72</v>
      </c>
      <c r="AC19">
        <v>2.0688765501847169E-2</v>
      </c>
      <c r="AD19" t="s">
        <v>45</v>
      </c>
      <c r="AE19" s="37">
        <v>2.4608426780420203E-2</v>
      </c>
      <c r="AF19" s="37" t="s">
        <v>45</v>
      </c>
    </row>
    <row r="20" spans="7:34" x14ac:dyDescent="0.25">
      <c r="G20">
        <v>15</v>
      </c>
      <c r="H20" t="s">
        <v>29</v>
      </c>
      <c r="I20" t="s">
        <v>30</v>
      </c>
      <c r="J20">
        <v>2375</v>
      </c>
      <c r="L20" s="37">
        <v>9.1737053810015207E-2</v>
      </c>
      <c r="M20" s="37" t="s">
        <v>29</v>
      </c>
      <c r="N20">
        <v>9.1018437437791144E-2</v>
      </c>
      <c r="O20" t="s">
        <v>29</v>
      </c>
      <c r="Y20" s="37">
        <v>0.17169437412650496</v>
      </c>
      <c r="Z20" s="37" t="s">
        <v>43</v>
      </c>
      <c r="AC20">
        <v>9.1018437437791144E-2</v>
      </c>
      <c r="AD20" t="s">
        <v>29</v>
      </c>
      <c r="AE20" s="37">
        <v>9.1737053810015207E-2</v>
      </c>
      <c r="AF20" s="37" t="s">
        <v>29</v>
      </c>
    </row>
    <row r="21" spans="7:34" x14ac:dyDescent="0.25">
      <c r="G21">
        <v>3</v>
      </c>
      <c r="H21" t="s">
        <v>7</v>
      </c>
      <c r="I21" t="s">
        <v>3</v>
      </c>
      <c r="J21">
        <v>842</v>
      </c>
      <c r="L21" s="37">
        <v>1.6375949329054313</v>
      </c>
      <c r="M21" s="37" t="s">
        <v>7</v>
      </c>
      <c r="N21">
        <v>1.6192355348545098</v>
      </c>
      <c r="O21" t="s">
        <v>7</v>
      </c>
      <c r="Y21" s="37">
        <v>0.22979693158839895</v>
      </c>
      <c r="Z21" s="37" t="s">
        <v>40</v>
      </c>
      <c r="AC21">
        <v>1.6192355348545098</v>
      </c>
      <c r="AD21" t="s">
        <v>7</v>
      </c>
      <c r="AE21" s="37">
        <v>1.6375949329054313</v>
      </c>
      <c r="AF21" s="37" t="s">
        <v>7</v>
      </c>
    </row>
    <row r="22" spans="7:34" x14ac:dyDescent="0.25">
      <c r="G22">
        <v>4</v>
      </c>
      <c r="H22" t="s">
        <v>8</v>
      </c>
      <c r="I22" t="s">
        <v>4</v>
      </c>
      <c r="J22">
        <v>790</v>
      </c>
      <c r="L22" s="37">
        <v>1.9100344975185501</v>
      </c>
      <c r="M22" s="37" t="s">
        <v>8</v>
      </c>
      <c r="N22">
        <v>1.8163785992026527</v>
      </c>
      <c r="O22" t="s">
        <v>8</v>
      </c>
      <c r="Y22" s="37">
        <v>0.23125822636803353</v>
      </c>
      <c r="Z22" s="37" t="s">
        <v>13</v>
      </c>
      <c r="AC22">
        <v>1.8163785992026527</v>
      </c>
      <c r="AD22" t="s">
        <v>8</v>
      </c>
      <c r="AE22" s="37">
        <v>1.9100344975185501</v>
      </c>
      <c r="AF22" s="37" t="s">
        <v>8</v>
      </c>
    </row>
    <row r="23" spans="7:34" x14ac:dyDescent="0.25">
      <c r="G23">
        <v>24</v>
      </c>
      <c r="H23" t="s">
        <v>47</v>
      </c>
      <c r="I23" t="s">
        <v>47</v>
      </c>
      <c r="J23">
        <v>2208</v>
      </c>
      <c r="L23" s="37">
        <v>0.26343453459696131</v>
      </c>
      <c r="M23" s="37" t="s">
        <v>47</v>
      </c>
      <c r="N23">
        <v>0.28298664911285892</v>
      </c>
      <c r="O23" t="s">
        <v>47</v>
      </c>
      <c r="Y23" s="37">
        <v>0.25104733901260134</v>
      </c>
      <c r="Z23" s="37" t="s">
        <v>67</v>
      </c>
      <c r="AC23">
        <v>0.28298664911285892</v>
      </c>
      <c r="AD23" t="s">
        <v>47</v>
      </c>
      <c r="AE23" s="37">
        <v>0.26343453459696131</v>
      </c>
      <c r="AF23" s="37" t="s">
        <v>47</v>
      </c>
    </row>
    <row r="24" spans="7:34" x14ac:dyDescent="0.25">
      <c r="G24">
        <v>14</v>
      </c>
      <c r="H24" t="s">
        <v>27</v>
      </c>
      <c r="I24" t="s">
        <v>28</v>
      </c>
      <c r="J24">
        <v>2814</v>
      </c>
      <c r="L24" s="37">
        <v>0</v>
      </c>
      <c r="M24" s="37" t="s">
        <v>27</v>
      </c>
      <c r="N24">
        <v>0</v>
      </c>
      <c r="O24" t="s">
        <v>27</v>
      </c>
      <c r="Y24" s="37">
        <v>0.26343453459696131</v>
      </c>
      <c r="Z24" s="37" t="s">
        <v>47</v>
      </c>
      <c r="AC24">
        <v>0</v>
      </c>
      <c r="AD24" t="s">
        <v>27</v>
      </c>
      <c r="AE24" s="37">
        <v>0</v>
      </c>
      <c r="AF24" s="37" t="s">
        <v>27</v>
      </c>
    </row>
    <row r="25" spans="7:34" x14ac:dyDescent="0.25">
      <c r="G25">
        <v>18</v>
      </c>
      <c r="H25" t="s">
        <v>35</v>
      </c>
      <c r="I25" t="s">
        <v>36</v>
      </c>
      <c r="J25">
        <v>2198</v>
      </c>
      <c r="L25" s="37">
        <v>0.93061024795675418</v>
      </c>
      <c r="M25" s="37" t="s">
        <v>35</v>
      </c>
      <c r="N25">
        <v>0.80833330141039783</v>
      </c>
      <c r="O25" t="s">
        <v>35</v>
      </c>
      <c r="Y25" s="37">
        <v>0.3158669525252325</v>
      </c>
      <c r="Z25" s="37" t="s">
        <v>63</v>
      </c>
      <c r="AC25">
        <v>0.80833330141039783</v>
      </c>
      <c r="AD25" t="s">
        <v>35</v>
      </c>
      <c r="AE25" s="37">
        <v>0.93061024795675418</v>
      </c>
      <c r="AF25" s="37" t="s">
        <v>35</v>
      </c>
    </row>
    <row r="26" spans="7:34" x14ac:dyDescent="0.25">
      <c r="G26">
        <v>28</v>
      </c>
      <c r="H26" t="s">
        <v>54</v>
      </c>
      <c r="I26" t="s">
        <v>55</v>
      </c>
      <c r="J26">
        <v>1644</v>
      </c>
      <c r="P26" s="37">
        <v>1.0045493267252803</v>
      </c>
      <c r="Q26" s="37" t="s">
        <v>54</v>
      </c>
      <c r="Y26" s="37">
        <v>0.32086286381725837</v>
      </c>
      <c r="Z26" s="37" t="s">
        <v>21</v>
      </c>
    </row>
    <row r="27" spans="7:34" x14ac:dyDescent="0.25">
      <c r="G27">
        <v>5</v>
      </c>
      <c r="H27" t="s">
        <v>9</v>
      </c>
      <c r="I27" t="s">
        <v>10</v>
      </c>
      <c r="J27">
        <v>1147</v>
      </c>
      <c r="L27" s="37">
        <v>0.68358879370141812</v>
      </c>
      <c r="M27" s="37" t="s">
        <v>9</v>
      </c>
      <c r="N27">
        <v>0.60584724445109961</v>
      </c>
      <c r="O27" t="s">
        <v>9</v>
      </c>
      <c r="Y27" s="37">
        <v>0.45485501326746491</v>
      </c>
      <c r="Z27" s="37" t="s">
        <v>50</v>
      </c>
      <c r="AC27">
        <v>0.60584724445109961</v>
      </c>
      <c r="AD27" t="s">
        <v>9</v>
      </c>
      <c r="AE27" s="37">
        <v>0.68358879370141812</v>
      </c>
      <c r="AF27" s="37" t="s">
        <v>9</v>
      </c>
      <c r="AG27" s="37">
        <v>0.50186045725271067</v>
      </c>
      <c r="AH27" s="37" t="s">
        <v>65</v>
      </c>
    </row>
    <row r="28" spans="7:34" x14ac:dyDescent="0.25">
      <c r="G28">
        <v>22</v>
      </c>
      <c r="H28" t="s">
        <v>43</v>
      </c>
      <c r="I28" t="s">
        <v>44</v>
      </c>
      <c r="J28">
        <v>3906</v>
      </c>
      <c r="L28" s="37">
        <v>0.17169437412650496</v>
      </c>
      <c r="M28" s="37" t="s">
        <v>43</v>
      </c>
      <c r="N28">
        <v>0.13951511740003111</v>
      </c>
      <c r="O28" t="s">
        <v>43</v>
      </c>
      <c r="Y28" s="37">
        <v>0.50186045725271067</v>
      </c>
      <c r="Z28" s="37" t="s">
        <v>65</v>
      </c>
      <c r="AC28">
        <v>0.13951511740003111</v>
      </c>
      <c r="AD28" t="s">
        <v>43</v>
      </c>
      <c r="AE28" s="37">
        <v>0.17169437412650496</v>
      </c>
      <c r="AF28" s="37" t="s">
        <v>43</v>
      </c>
    </row>
    <row r="29" spans="7:34" x14ac:dyDescent="0.25">
      <c r="G29">
        <v>10</v>
      </c>
      <c r="H29" t="s">
        <v>19</v>
      </c>
      <c r="I29" t="s">
        <v>20</v>
      </c>
      <c r="J29">
        <v>1498</v>
      </c>
      <c r="L29" s="37">
        <v>0.14616293224371305</v>
      </c>
      <c r="M29" s="37" t="s">
        <v>19</v>
      </c>
      <c r="N29">
        <v>0.14951743276685561</v>
      </c>
      <c r="O29" t="s">
        <v>19</v>
      </c>
      <c r="Y29" s="37">
        <v>0.52634889092052617</v>
      </c>
      <c r="Z29" s="37" t="s">
        <v>33</v>
      </c>
      <c r="AC29">
        <v>0.14951743276685561</v>
      </c>
      <c r="AD29" t="s">
        <v>19</v>
      </c>
      <c r="AE29" s="37">
        <v>0.14616293224371305</v>
      </c>
      <c r="AF29" s="37" t="s">
        <v>19</v>
      </c>
    </row>
    <row r="30" spans="7:34" x14ac:dyDescent="0.25">
      <c r="G30">
        <v>8</v>
      </c>
      <c r="H30" t="s">
        <v>16</v>
      </c>
      <c r="I30" t="s">
        <v>15</v>
      </c>
      <c r="J30">
        <v>1631</v>
      </c>
      <c r="L30" s="37">
        <v>0.67627103821684686</v>
      </c>
      <c r="M30" s="37" t="s">
        <v>16</v>
      </c>
      <c r="N30">
        <v>0.67656468332365571</v>
      </c>
      <c r="O30" t="s">
        <v>16</v>
      </c>
      <c r="Y30" s="37">
        <v>0.57512458972932157</v>
      </c>
      <c r="Z30" s="37" t="s">
        <v>38</v>
      </c>
      <c r="AC30">
        <v>0.67656468332365571</v>
      </c>
      <c r="AD30" t="s">
        <v>16</v>
      </c>
      <c r="AE30" s="37">
        <v>0.67627103821684686</v>
      </c>
      <c r="AF30" s="37" t="s">
        <v>16</v>
      </c>
    </row>
    <row r="31" spans="7:34" x14ac:dyDescent="0.25">
      <c r="G31">
        <v>27</v>
      </c>
      <c r="H31" t="s">
        <v>53</v>
      </c>
      <c r="I31" t="s">
        <v>52</v>
      </c>
      <c r="J31">
        <v>1932</v>
      </c>
      <c r="L31" s="37">
        <v>0.12622934161066582</v>
      </c>
      <c r="M31" s="37" t="s">
        <v>53</v>
      </c>
      <c r="N31">
        <v>0.12315083354731844</v>
      </c>
      <c r="O31" t="s">
        <v>53</v>
      </c>
      <c r="Y31" s="37">
        <v>0.67627103821684686</v>
      </c>
      <c r="Z31" s="37" t="s">
        <v>16</v>
      </c>
      <c r="AC31">
        <v>0.12315083354731844</v>
      </c>
      <c r="AD31" t="s">
        <v>53</v>
      </c>
      <c r="AE31" s="37">
        <v>0.12622934161066582</v>
      </c>
      <c r="AF31" s="37" t="s">
        <v>53</v>
      </c>
    </row>
    <row r="32" spans="7:34" x14ac:dyDescent="0.25">
      <c r="G32">
        <v>21</v>
      </c>
      <c r="H32" t="s">
        <v>41</v>
      </c>
      <c r="I32" t="s">
        <v>42</v>
      </c>
      <c r="J32">
        <v>3440</v>
      </c>
      <c r="L32" s="37">
        <v>6.2708089901074959E-2</v>
      </c>
      <c r="M32" s="37" t="s">
        <v>41</v>
      </c>
      <c r="N32">
        <v>9.5552074595215766E-2</v>
      </c>
      <c r="O32" t="s">
        <v>41</v>
      </c>
      <c r="Y32" s="37">
        <v>0.68358879370141812</v>
      </c>
      <c r="Z32" s="37" t="s">
        <v>9</v>
      </c>
      <c r="AC32">
        <v>9.5552074595215766E-2</v>
      </c>
      <c r="AD32" t="s">
        <v>41</v>
      </c>
      <c r="AE32" s="37">
        <v>6.2708089901074959E-2</v>
      </c>
      <c r="AF32" s="37" t="s">
        <v>41</v>
      </c>
    </row>
    <row r="33" spans="1:34" x14ac:dyDescent="0.25">
      <c r="G33">
        <v>25</v>
      </c>
      <c r="H33" t="s">
        <v>48</v>
      </c>
      <c r="I33" t="s">
        <v>49</v>
      </c>
      <c r="J33">
        <v>1228</v>
      </c>
      <c r="L33" s="37">
        <v>1.4233496276193647</v>
      </c>
      <c r="M33" s="37" t="s">
        <v>48</v>
      </c>
      <c r="N33">
        <v>1.213369048529906</v>
      </c>
      <c r="O33" t="s">
        <v>48</v>
      </c>
      <c r="Y33" s="37">
        <v>0.93061024795675418</v>
      </c>
      <c r="Z33" s="37" t="s">
        <v>35</v>
      </c>
      <c r="AC33">
        <v>1.213369048529906</v>
      </c>
      <c r="AD33" t="s">
        <v>48</v>
      </c>
      <c r="AE33" s="37">
        <v>1.4233496276193647</v>
      </c>
      <c r="AF33" s="37" t="s">
        <v>48</v>
      </c>
      <c r="AG33" s="37">
        <v>1.0045493267252803</v>
      </c>
      <c r="AH33" s="37" t="s">
        <v>54</v>
      </c>
    </row>
    <row r="34" spans="1:34" x14ac:dyDescent="0.25">
      <c r="G34">
        <v>29</v>
      </c>
      <c r="H34" t="s">
        <v>56</v>
      </c>
      <c r="I34" t="s">
        <v>57</v>
      </c>
      <c r="J34">
        <v>2503</v>
      </c>
      <c r="P34" s="37">
        <v>0.50186045725271067</v>
      </c>
      <c r="Q34" s="37" t="s">
        <v>65</v>
      </c>
      <c r="Y34" s="37">
        <v>1.0045493267252803</v>
      </c>
      <c r="Z34" s="37" t="s">
        <v>54</v>
      </c>
    </row>
    <row r="35" spans="1:34" x14ac:dyDescent="0.25">
      <c r="Y35" s="37">
        <v>1.1607123588802346</v>
      </c>
      <c r="Z35" s="37" t="s">
        <v>5</v>
      </c>
    </row>
    <row r="36" spans="1:34" x14ac:dyDescent="0.25">
      <c r="Y36" s="37">
        <v>1.4233496276193647</v>
      </c>
      <c r="Z36" s="37" t="s">
        <v>48</v>
      </c>
    </row>
    <row r="37" spans="1:34" x14ac:dyDescent="0.25">
      <c r="Y37" s="37">
        <v>1.6375949329054313</v>
      </c>
      <c r="Z37" s="37" t="s">
        <v>7</v>
      </c>
    </row>
    <row r="38" spans="1:34" x14ac:dyDescent="0.25">
      <c r="Y38" s="37">
        <v>1.9100344975185501</v>
      </c>
      <c r="Z38" s="37" t="s">
        <v>8</v>
      </c>
    </row>
    <row r="39" spans="1:34" x14ac:dyDescent="0.25">
      <c r="Y39" s="37">
        <v>2.6256376926798191</v>
      </c>
      <c r="Z39" s="37" t="s">
        <v>6</v>
      </c>
    </row>
    <row r="40" spans="1:34" x14ac:dyDescent="0.25">
      <c r="Y40" s="37">
        <v>2.7468812801081453</v>
      </c>
      <c r="Z40" s="37" t="s">
        <v>11</v>
      </c>
    </row>
    <row r="41" spans="1:34" x14ac:dyDescent="0.25">
      <c r="A41" t="s">
        <v>76</v>
      </c>
      <c r="B41">
        <v>0</v>
      </c>
      <c r="C41" t="s">
        <v>76</v>
      </c>
      <c r="D41">
        <v>0</v>
      </c>
      <c r="E41">
        <f t="shared" ref="E41:E81" si="0">B41*D41</f>
        <v>0</v>
      </c>
      <c r="K41" t="s">
        <v>58</v>
      </c>
      <c r="L41" t="s">
        <v>178</v>
      </c>
      <c r="M41" t="s">
        <v>179</v>
      </c>
    </row>
    <row r="42" spans="1:34" x14ac:dyDescent="0.25">
      <c r="A42" t="s">
        <v>25</v>
      </c>
      <c r="B42">
        <v>0.02</v>
      </c>
      <c r="C42" t="s">
        <v>25</v>
      </c>
      <c r="D42">
        <v>0</v>
      </c>
      <c r="E42">
        <f t="shared" si="0"/>
        <v>0</v>
      </c>
      <c r="L42" t="s">
        <v>180</v>
      </c>
      <c r="M42" t="s">
        <v>180</v>
      </c>
    </row>
    <row r="43" spans="1:34" x14ac:dyDescent="0.25">
      <c r="A43" t="s">
        <v>17</v>
      </c>
      <c r="B43">
        <v>0.03</v>
      </c>
      <c r="C43" t="s">
        <v>17</v>
      </c>
      <c r="D43">
        <v>0</v>
      </c>
      <c r="E43">
        <f t="shared" si="0"/>
        <v>0</v>
      </c>
      <c r="K43" t="s">
        <v>68</v>
      </c>
      <c r="L43">
        <v>0.86774801846299709</v>
      </c>
      <c r="M43">
        <v>1.0228676884931989</v>
      </c>
      <c r="N43">
        <f>L43/M43</f>
        <v>0.84834825483762144</v>
      </c>
    </row>
    <row r="44" spans="1:34" x14ac:dyDescent="0.25">
      <c r="A44" t="s">
        <v>75</v>
      </c>
      <c r="B44">
        <v>0</v>
      </c>
      <c r="C44" t="s">
        <v>75</v>
      </c>
      <c r="D44">
        <v>0</v>
      </c>
      <c r="E44">
        <f t="shared" si="0"/>
        <v>0</v>
      </c>
      <c r="K44" t="s">
        <v>31</v>
      </c>
      <c r="L44">
        <v>3.2556386286873218E-3</v>
      </c>
      <c r="M44">
        <v>0.89088482781833489</v>
      </c>
      <c r="N44">
        <f t="shared" ref="N44:N85" si="1">L44/M44</f>
        <v>3.654387780584357E-3</v>
      </c>
    </row>
    <row r="45" spans="1:34" x14ac:dyDescent="0.25">
      <c r="A45" t="s">
        <v>27</v>
      </c>
      <c r="B45">
        <v>0.01</v>
      </c>
      <c r="C45" t="s">
        <v>27</v>
      </c>
      <c r="D45">
        <v>0</v>
      </c>
      <c r="E45">
        <f t="shared" si="0"/>
        <v>0</v>
      </c>
      <c r="K45" t="s">
        <v>38</v>
      </c>
      <c r="L45">
        <v>2.7572850165316658</v>
      </c>
      <c r="M45">
        <v>3.5466850165316659</v>
      </c>
      <c r="N45">
        <f t="shared" si="1"/>
        <v>0.77742596359121818</v>
      </c>
    </row>
    <row r="46" spans="1:34" x14ac:dyDescent="0.25">
      <c r="A46" t="s">
        <v>69</v>
      </c>
      <c r="B46">
        <v>0.13</v>
      </c>
      <c r="C46" t="s">
        <v>69</v>
      </c>
      <c r="D46">
        <v>0</v>
      </c>
      <c r="E46">
        <f t="shared" si="0"/>
        <v>0</v>
      </c>
      <c r="K46" t="s">
        <v>21</v>
      </c>
      <c r="L46">
        <v>0.23664356854712174</v>
      </c>
      <c r="M46">
        <v>0.23865911441947579</v>
      </c>
      <c r="N46">
        <f t="shared" si="1"/>
        <v>0.99155470815662439</v>
      </c>
    </row>
    <row r="47" spans="1:34" x14ac:dyDescent="0.25">
      <c r="A47" t="s">
        <v>74</v>
      </c>
      <c r="B47">
        <v>0.01</v>
      </c>
      <c r="C47" t="s">
        <v>74</v>
      </c>
      <c r="D47">
        <v>0</v>
      </c>
      <c r="E47">
        <f t="shared" si="0"/>
        <v>0</v>
      </c>
      <c r="K47" t="s">
        <v>67</v>
      </c>
      <c r="L47">
        <v>4.4069844145694033</v>
      </c>
      <c r="M47">
        <v>13.723252972781697</v>
      </c>
      <c r="N47">
        <f t="shared" si="1"/>
        <v>0.32113263694184524</v>
      </c>
    </row>
    <row r="48" spans="1:34" x14ac:dyDescent="0.25">
      <c r="A48" t="s">
        <v>70</v>
      </c>
      <c r="B48">
        <v>0.06</v>
      </c>
      <c r="C48" t="s">
        <v>70</v>
      </c>
      <c r="D48">
        <v>4.7591726854527517E-3</v>
      </c>
      <c r="E48">
        <f t="shared" si="0"/>
        <v>2.8555036112716509E-4</v>
      </c>
      <c r="K48" t="s">
        <v>50</v>
      </c>
      <c r="L48">
        <v>0.2451973124894514</v>
      </c>
      <c r="M48">
        <v>0.34472081042295805</v>
      </c>
      <c r="N48">
        <f t="shared" si="1"/>
        <v>0.71129245776779337</v>
      </c>
    </row>
    <row r="49" spans="1:14" x14ac:dyDescent="0.25">
      <c r="A49" t="s">
        <v>31</v>
      </c>
      <c r="B49">
        <v>0.19</v>
      </c>
      <c r="C49" t="s">
        <v>31</v>
      </c>
      <c r="D49">
        <v>3.654387780584357E-3</v>
      </c>
      <c r="E49">
        <f t="shared" si="0"/>
        <v>6.9433367831102778E-4</v>
      </c>
      <c r="K49" t="s">
        <v>25</v>
      </c>
      <c r="L49">
        <v>0</v>
      </c>
      <c r="M49">
        <v>4.0000000000000001E-3</v>
      </c>
      <c r="N49">
        <f t="shared" si="1"/>
        <v>0</v>
      </c>
    </row>
    <row r="50" spans="1:14" x14ac:dyDescent="0.25">
      <c r="A50" t="s">
        <v>66</v>
      </c>
      <c r="B50">
        <v>0.31</v>
      </c>
      <c r="C50" t="s">
        <v>66</v>
      </c>
      <c r="D50">
        <v>3.3049248579657196E-3</v>
      </c>
      <c r="E50">
        <f t="shared" si="0"/>
        <v>1.024526705969373E-3</v>
      </c>
      <c r="K50" t="s">
        <v>13</v>
      </c>
      <c r="L50">
        <v>0.37275974567953579</v>
      </c>
      <c r="M50">
        <v>0.44899870453074309</v>
      </c>
      <c r="N50">
        <f t="shared" si="1"/>
        <v>0.83020227434534344</v>
      </c>
    </row>
    <row r="51" spans="1:14" x14ac:dyDescent="0.25">
      <c r="A51" t="s">
        <v>71</v>
      </c>
      <c r="B51">
        <v>0.01</v>
      </c>
      <c r="C51" t="s">
        <v>71</v>
      </c>
      <c r="D51">
        <v>0.93583633490934826</v>
      </c>
      <c r="E51">
        <f t="shared" si="0"/>
        <v>9.358363349093483E-3</v>
      </c>
      <c r="K51" t="s">
        <v>11</v>
      </c>
      <c r="L51">
        <v>8.9970294546770031</v>
      </c>
      <c r="M51">
        <v>9.9119752905568195</v>
      </c>
      <c r="N51">
        <f t="shared" si="1"/>
        <v>0.90769288572062024</v>
      </c>
    </row>
    <row r="52" spans="1:14" x14ac:dyDescent="0.25">
      <c r="A52" t="s">
        <v>73</v>
      </c>
      <c r="B52">
        <v>0.03</v>
      </c>
      <c r="C52" t="s">
        <v>73</v>
      </c>
      <c r="D52">
        <v>0.41544554921790067</v>
      </c>
      <c r="E52">
        <f t="shared" si="0"/>
        <v>1.246336647653702E-2</v>
      </c>
      <c r="K52" t="s">
        <v>6</v>
      </c>
      <c r="L52">
        <v>0.99930010251149037</v>
      </c>
      <c r="M52">
        <v>1.1704001025114903</v>
      </c>
      <c r="N52">
        <f t="shared" si="1"/>
        <v>0.85381067582543191</v>
      </c>
    </row>
    <row r="53" spans="1:14" x14ac:dyDescent="0.25">
      <c r="A53" t="s">
        <v>45</v>
      </c>
      <c r="B53">
        <v>0.06</v>
      </c>
      <c r="C53" t="s">
        <v>45</v>
      </c>
      <c r="D53">
        <v>0.34481275836411951</v>
      </c>
      <c r="E53">
        <f t="shared" si="0"/>
        <v>2.0688765501847169E-2</v>
      </c>
      <c r="K53" t="s">
        <v>64</v>
      </c>
      <c r="L53">
        <v>0</v>
      </c>
      <c r="M53">
        <v>98.942482053158244</v>
      </c>
      <c r="N53">
        <f t="shared" si="1"/>
        <v>0</v>
      </c>
    </row>
    <row r="54" spans="1:14" x14ac:dyDescent="0.25">
      <c r="A54" t="s">
        <v>68</v>
      </c>
      <c r="B54">
        <v>7.0000000000000007E-2</v>
      </c>
      <c r="C54" t="s">
        <v>68</v>
      </c>
      <c r="D54">
        <v>0.84834825483762144</v>
      </c>
      <c r="E54">
        <f t="shared" si="0"/>
        <v>5.9384377838633505E-2</v>
      </c>
      <c r="K54" t="s">
        <v>5</v>
      </c>
      <c r="L54">
        <v>3.4220999999999999</v>
      </c>
      <c r="M54">
        <v>3.9502468602963532</v>
      </c>
      <c r="N54">
        <f t="shared" si="1"/>
        <v>0.86630028983638485</v>
      </c>
    </row>
    <row r="55" spans="1:14" x14ac:dyDescent="0.25">
      <c r="A55" t="s">
        <v>24</v>
      </c>
      <c r="B55">
        <v>0.08</v>
      </c>
      <c r="C55" t="s">
        <v>24</v>
      </c>
      <c r="D55">
        <v>1</v>
      </c>
      <c r="E55">
        <f t="shared" si="0"/>
        <v>0.08</v>
      </c>
      <c r="K55" t="s">
        <v>40</v>
      </c>
      <c r="L55">
        <v>8.279604043028657</v>
      </c>
      <c r="M55">
        <v>9.8746014574581729</v>
      </c>
      <c r="N55">
        <f t="shared" si="1"/>
        <v>0.83847475553306183</v>
      </c>
    </row>
    <row r="56" spans="1:14" x14ac:dyDescent="0.25">
      <c r="A56" t="s">
        <v>29</v>
      </c>
      <c r="B56">
        <v>0.14000000000000001</v>
      </c>
      <c r="C56" t="s">
        <v>29</v>
      </c>
      <c r="D56">
        <v>0.65013169598422238</v>
      </c>
      <c r="E56">
        <f t="shared" si="0"/>
        <v>9.1018437437791144E-2</v>
      </c>
      <c r="K56" t="s">
        <v>33</v>
      </c>
      <c r="L56">
        <v>34.025604000000001</v>
      </c>
      <c r="M56">
        <v>38.805724050000002</v>
      </c>
      <c r="N56">
        <f t="shared" si="1"/>
        <v>0.87681920214036047</v>
      </c>
    </row>
    <row r="57" spans="1:14" x14ac:dyDescent="0.25">
      <c r="A57" t="s">
        <v>41</v>
      </c>
      <c r="B57">
        <v>0.12</v>
      </c>
      <c r="C57" t="s">
        <v>41</v>
      </c>
      <c r="D57">
        <v>0.79626728829346471</v>
      </c>
      <c r="E57">
        <f t="shared" si="0"/>
        <v>9.5552074595215766E-2</v>
      </c>
      <c r="K57" t="s">
        <v>24</v>
      </c>
      <c r="L57">
        <v>0.14854554321491809</v>
      </c>
      <c r="M57">
        <v>0.14854554321491809</v>
      </c>
      <c r="N57">
        <f t="shared" si="1"/>
        <v>1</v>
      </c>
    </row>
    <row r="58" spans="1:14" x14ac:dyDescent="0.25">
      <c r="A58" t="s">
        <v>53</v>
      </c>
      <c r="B58">
        <v>0.15</v>
      </c>
      <c r="C58" t="s">
        <v>53</v>
      </c>
      <c r="D58">
        <v>0.82100555698212296</v>
      </c>
      <c r="E58">
        <f t="shared" si="0"/>
        <v>0.12315083354731844</v>
      </c>
      <c r="K58" t="s">
        <v>17</v>
      </c>
      <c r="L58">
        <v>0</v>
      </c>
      <c r="M58">
        <v>5.409024949918937E-2</v>
      </c>
      <c r="N58">
        <f t="shared" si="1"/>
        <v>0</v>
      </c>
    </row>
    <row r="59" spans="1:14" x14ac:dyDescent="0.25">
      <c r="A59" t="s">
        <v>13</v>
      </c>
      <c r="B59">
        <v>0.16</v>
      </c>
      <c r="C59" t="s">
        <v>13</v>
      </c>
      <c r="D59">
        <v>0.83020227434534344</v>
      </c>
      <c r="E59">
        <f t="shared" si="0"/>
        <v>0.13283236389525496</v>
      </c>
      <c r="K59" t="s">
        <v>72</v>
      </c>
      <c r="L59">
        <v>4.5173093904219939E-2</v>
      </c>
      <c r="M59">
        <v>7.8996887327609844E-2</v>
      </c>
      <c r="N59">
        <f t="shared" si="1"/>
        <v>0.57183384602081277</v>
      </c>
    </row>
    <row r="60" spans="1:14" x14ac:dyDescent="0.25">
      <c r="A60" t="s">
        <v>43</v>
      </c>
      <c r="B60">
        <v>0.14000000000000001</v>
      </c>
      <c r="C60" t="s">
        <v>43</v>
      </c>
      <c r="D60">
        <v>0.99653655285736509</v>
      </c>
      <c r="E60">
        <f t="shared" si="0"/>
        <v>0.13951511740003111</v>
      </c>
      <c r="K60" t="s">
        <v>45</v>
      </c>
      <c r="L60">
        <v>0.10532183531091116</v>
      </c>
      <c r="M60">
        <v>0.30544645682655441</v>
      </c>
      <c r="N60">
        <f t="shared" si="1"/>
        <v>0.34481275836411951</v>
      </c>
    </row>
    <row r="61" spans="1:14" x14ac:dyDescent="0.25">
      <c r="A61" t="s">
        <v>19</v>
      </c>
      <c r="B61">
        <v>0.2</v>
      </c>
      <c r="C61" t="s">
        <v>19</v>
      </c>
      <c r="D61">
        <v>0.74758716383427803</v>
      </c>
      <c r="E61">
        <f t="shared" si="0"/>
        <v>0.14951743276685561</v>
      </c>
      <c r="K61" t="s">
        <v>29</v>
      </c>
      <c r="L61">
        <v>1.6965203950721954</v>
      </c>
      <c r="M61">
        <v>2.6095026677692807</v>
      </c>
      <c r="N61">
        <f t="shared" si="1"/>
        <v>0.65013169598422238</v>
      </c>
    </row>
    <row r="62" spans="1:14" x14ac:dyDescent="0.25">
      <c r="A62" t="s">
        <v>72</v>
      </c>
      <c r="B62">
        <v>0.3</v>
      </c>
      <c r="C62" t="s">
        <v>72</v>
      </c>
      <c r="D62">
        <v>0.57183384602081277</v>
      </c>
      <c r="E62">
        <f t="shared" si="0"/>
        <v>0.17155015380624383</v>
      </c>
      <c r="K62" t="s">
        <v>66</v>
      </c>
      <c r="L62">
        <v>6.1951091212262166E-2</v>
      </c>
      <c r="M62">
        <v>18.745083133416511</v>
      </c>
      <c r="N62">
        <f t="shared" si="1"/>
        <v>3.3049248579657196E-3</v>
      </c>
    </row>
    <row r="63" spans="1:14" x14ac:dyDescent="0.25">
      <c r="A63" t="s">
        <v>67</v>
      </c>
      <c r="B63">
        <v>0.68</v>
      </c>
      <c r="C63" t="s">
        <v>67</v>
      </c>
      <c r="D63">
        <v>0.32113263694184524</v>
      </c>
      <c r="E63">
        <f t="shared" si="0"/>
        <v>0.21837019312045478</v>
      </c>
      <c r="K63" t="s">
        <v>7</v>
      </c>
      <c r="L63">
        <v>0.58755799637908779</v>
      </c>
      <c r="M63">
        <v>0.66403627528489328</v>
      </c>
      <c r="N63">
        <f t="shared" si="1"/>
        <v>0.88482816112268292</v>
      </c>
    </row>
    <row r="64" spans="1:14" x14ac:dyDescent="0.25">
      <c r="A64" t="s">
        <v>40</v>
      </c>
      <c r="B64">
        <v>0.28999999999999998</v>
      </c>
      <c r="C64" t="s">
        <v>40</v>
      </c>
      <c r="D64">
        <v>0.83847475553306183</v>
      </c>
      <c r="E64">
        <f t="shared" si="0"/>
        <v>0.24315767910458791</v>
      </c>
      <c r="K64" t="s">
        <v>8</v>
      </c>
      <c r="L64">
        <v>1.0425269510321242</v>
      </c>
      <c r="M64">
        <v>1.2397515667812322</v>
      </c>
      <c r="N64">
        <f t="shared" si="1"/>
        <v>0.84091601814937622</v>
      </c>
    </row>
    <row r="65" spans="1:14" x14ac:dyDescent="0.25">
      <c r="A65" t="s">
        <v>47</v>
      </c>
      <c r="B65">
        <v>0.38</v>
      </c>
      <c r="C65" t="s">
        <v>47</v>
      </c>
      <c r="D65">
        <v>0.74470170819173398</v>
      </c>
      <c r="E65">
        <f t="shared" si="0"/>
        <v>0.28298664911285892</v>
      </c>
      <c r="K65" t="s">
        <v>47</v>
      </c>
      <c r="L65">
        <v>0.31385998748115079</v>
      </c>
      <c r="M65">
        <v>0.42145732180910089</v>
      </c>
      <c r="N65">
        <f t="shared" si="1"/>
        <v>0.74470170819173398</v>
      </c>
    </row>
    <row r="66" spans="1:14" x14ac:dyDescent="0.25">
      <c r="A66" t="s">
        <v>63</v>
      </c>
      <c r="B66">
        <v>0.56000000000000005</v>
      </c>
      <c r="C66" t="s">
        <v>63</v>
      </c>
      <c r="D66">
        <v>0.5511682335868503</v>
      </c>
      <c r="E66">
        <f t="shared" si="0"/>
        <v>0.3086542108086362</v>
      </c>
      <c r="K66" t="s">
        <v>27</v>
      </c>
      <c r="L66">
        <v>0</v>
      </c>
      <c r="M66">
        <v>2.1700000000000001E-3</v>
      </c>
      <c r="N66">
        <f t="shared" si="1"/>
        <v>0</v>
      </c>
    </row>
    <row r="67" spans="1:14" x14ac:dyDescent="0.25">
      <c r="A67" t="s">
        <v>21</v>
      </c>
      <c r="B67">
        <v>0.32</v>
      </c>
      <c r="C67" t="s">
        <v>21</v>
      </c>
      <c r="D67">
        <v>0.99155470815662439</v>
      </c>
      <c r="E67">
        <f t="shared" si="0"/>
        <v>0.31729750661011979</v>
      </c>
      <c r="K67" t="s">
        <v>35</v>
      </c>
      <c r="L67">
        <v>8.7171913385944091</v>
      </c>
      <c r="M67">
        <v>10.891996205795685</v>
      </c>
      <c r="N67">
        <f t="shared" si="1"/>
        <v>0.80033000139643351</v>
      </c>
    </row>
    <row r="68" spans="1:14" x14ac:dyDescent="0.25">
      <c r="A68" t="s">
        <v>50</v>
      </c>
      <c r="B68">
        <v>0.56000000000000005</v>
      </c>
      <c r="C68" t="s">
        <v>50</v>
      </c>
      <c r="D68">
        <v>0.71129245776779337</v>
      </c>
      <c r="E68">
        <f t="shared" si="0"/>
        <v>0.39832377634996435</v>
      </c>
      <c r="K68" t="s">
        <v>73</v>
      </c>
      <c r="L68">
        <v>2.8454135602651819E-2</v>
      </c>
      <c r="M68">
        <v>6.8490649752340135E-2</v>
      </c>
      <c r="N68">
        <f t="shared" si="1"/>
        <v>0.41544554921790067</v>
      </c>
    </row>
    <row r="69" spans="1:14" x14ac:dyDescent="0.25">
      <c r="A69" t="s">
        <v>38</v>
      </c>
      <c r="B69">
        <v>0.61</v>
      </c>
      <c r="C69" t="s">
        <v>38</v>
      </c>
      <c r="D69">
        <v>0.77742596359121818</v>
      </c>
      <c r="E69">
        <f t="shared" si="0"/>
        <v>0.47422983779064309</v>
      </c>
      <c r="K69" t="s">
        <v>54</v>
      </c>
      <c r="L69">
        <v>12.74688951289804</v>
      </c>
      <c r="M69">
        <v>19.358515880841452</v>
      </c>
      <c r="N69">
        <f t="shared" si="1"/>
        <v>0.65846419174691273</v>
      </c>
    </row>
    <row r="70" spans="1:14" x14ac:dyDescent="0.25">
      <c r="A70" t="s">
        <v>33</v>
      </c>
      <c r="B70">
        <v>0.56999999999999995</v>
      </c>
      <c r="C70" t="s">
        <v>33</v>
      </c>
      <c r="D70">
        <v>0.87681920214036047</v>
      </c>
      <c r="E70">
        <f t="shared" si="0"/>
        <v>0.49978694522000544</v>
      </c>
      <c r="K70" t="s">
        <v>9</v>
      </c>
      <c r="L70">
        <v>3.63</v>
      </c>
      <c r="M70">
        <v>5.032951833861337</v>
      </c>
      <c r="N70">
        <f t="shared" si="1"/>
        <v>0.72124671958464248</v>
      </c>
    </row>
    <row r="71" spans="1:14" x14ac:dyDescent="0.25">
      <c r="A71" t="s">
        <v>65</v>
      </c>
      <c r="B71">
        <v>0.68</v>
      </c>
      <c r="C71" t="s">
        <v>65</v>
      </c>
      <c r="D71">
        <v>0.73600131661526114</v>
      </c>
      <c r="E71">
        <f t="shared" si="0"/>
        <v>0.50048089529837758</v>
      </c>
      <c r="K71" t="s">
        <v>43</v>
      </c>
      <c r="L71">
        <v>0.52438005493759743</v>
      </c>
      <c r="M71">
        <v>0.52620252958513636</v>
      </c>
      <c r="N71">
        <f t="shared" si="1"/>
        <v>0.99653655285736509</v>
      </c>
    </row>
    <row r="72" spans="1:14" x14ac:dyDescent="0.25">
      <c r="A72" t="s">
        <v>9</v>
      </c>
      <c r="B72">
        <v>0.84</v>
      </c>
      <c r="C72" t="s">
        <v>9</v>
      </c>
      <c r="D72">
        <v>0.72124671958464248</v>
      </c>
      <c r="E72">
        <f t="shared" si="0"/>
        <v>0.60584724445109961</v>
      </c>
      <c r="K72" t="s">
        <v>70</v>
      </c>
      <c r="L72">
        <v>1.45063379232248E-2</v>
      </c>
      <c r="M72">
        <v>3.048079757132153</v>
      </c>
      <c r="N72">
        <f t="shared" si="1"/>
        <v>4.7591726854527517E-3</v>
      </c>
    </row>
    <row r="73" spans="1:14" x14ac:dyDescent="0.25">
      <c r="A73" t="s">
        <v>16</v>
      </c>
      <c r="B73">
        <v>0.7</v>
      </c>
      <c r="C73" t="s">
        <v>16</v>
      </c>
      <c r="D73">
        <v>0.96652097617665111</v>
      </c>
      <c r="E73">
        <f t="shared" si="0"/>
        <v>0.67656468332365571</v>
      </c>
      <c r="K73" t="s">
        <v>19</v>
      </c>
      <c r="L73">
        <v>0.36432953933586365</v>
      </c>
      <c r="M73">
        <v>0.4873405496521161</v>
      </c>
      <c r="N73">
        <f t="shared" si="1"/>
        <v>0.74758716383427803</v>
      </c>
    </row>
    <row r="74" spans="1:14" x14ac:dyDescent="0.25">
      <c r="A74" t="s">
        <v>35</v>
      </c>
      <c r="B74">
        <v>1.01</v>
      </c>
      <c r="C74" t="s">
        <v>35</v>
      </c>
      <c r="D74">
        <v>0.80033000139643351</v>
      </c>
      <c r="E74">
        <f t="shared" si="0"/>
        <v>0.80833330141039783</v>
      </c>
      <c r="K74" t="s">
        <v>16</v>
      </c>
      <c r="L74">
        <v>0.69143704922696114</v>
      </c>
      <c r="M74">
        <v>0.71538752522696114</v>
      </c>
      <c r="N74">
        <f t="shared" si="1"/>
        <v>0.96652097617665111</v>
      </c>
    </row>
    <row r="75" spans="1:14" x14ac:dyDescent="0.25">
      <c r="A75" t="s">
        <v>54</v>
      </c>
      <c r="B75">
        <v>1.53</v>
      </c>
      <c r="C75" t="s">
        <v>54</v>
      </c>
      <c r="D75">
        <v>0.65846419174691273</v>
      </c>
      <c r="E75">
        <f t="shared" si="0"/>
        <v>1.0074502133727765</v>
      </c>
      <c r="K75" t="s">
        <v>53</v>
      </c>
      <c r="L75">
        <v>6.8389944784457146E-2</v>
      </c>
      <c r="M75">
        <v>8.3300221542771252E-2</v>
      </c>
      <c r="N75">
        <f t="shared" si="1"/>
        <v>0.82100555698212296</v>
      </c>
    </row>
    <row r="76" spans="1:14" x14ac:dyDescent="0.25">
      <c r="A76" t="s">
        <v>5</v>
      </c>
      <c r="B76">
        <v>1.25</v>
      </c>
      <c r="C76" t="s">
        <v>5</v>
      </c>
      <c r="D76">
        <v>0.86630028983638485</v>
      </c>
      <c r="E76">
        <f t="shared" si="0"/>
        <v>1.082875362295481</v>
      </c>
      <c r="K76" t="s">
        <v>41</v>
      </c>
      <c r="L76">
        <v>2.6626597941941914</v>
      </c>
      <c r="M76">
        <v>3.343927137708647</v>
      </c>
      <c r="N76">
        <f t="shared" si="1"/>
        <v>0.79626728829346471</v>
      </c>
    </row>
    <row r="77" spans="1:14" x14ac:dyDescent="0.25">
      <c r="A77" t="s">
        <v>48</v>
      </c>
      <c r="B77">
        <v>1.36</v>
      </c>
      <c r="C77" t="s">
        <v>48</v>
      </c>
      <c r="D77">
        <v>0.89218312391904853</v>
      </c>
      <c r="E77">
        <f t="shared" si="0"/>
        <v>1.213369048529906</v>
      </c>
      <c r="K77" t="s">
        <v>48</v>
      </c>
      <c r="L77">
        <v>9.1401060652263588</v>
      </c>
      <c r="M77">
        <v>10.244652493623807</v>
      </c>
      <c r="N77">
        <f t="shared" si="1"/>
        <v>0.89218312391904853</v>
      </c>
    </row>
    <row r="78" spans="1:14" x14ac:dyDescent="0.25">
      <c r="A78" t="s">
        <v>7</v>
      </c>
      <c r="B78">
        <v>1.83</v>
      </c>
      <c r="C78" t="s">
        <v>7</v>
      </c>
      <c r="D78">
        <v>0.88482816112268292</v>
      </c>
      <c r="E78">
        <f t="shared" si="0"/>
        <v>1.6192355348545098</v>
      </c>
      <c r="K78" t="s">
        <v>69</v>
      </c>
      <c r="L78">
        <v>0</v>
      </c>
      <c r="M78">
        <v>5.7652394226740062</v>
      </c>
      <c r="N78">
        <f t="shared" si="1"/>
        <v>0</v>
      </c>
    </row>
    <row r="79" spans="1:14" x14ac:dyDescent="0.25">
      <c r="A79" t="s">
        <v>8</v>
      </c>
      <c r="B79">
        <v>2.16</v>
      </c>
      <c r="C79" t="s">
        <v>8</v>
      </c>
      <c r="D79">
        <v>0.84091601814937622</v>
      </c>
      <c r="E79">
        <f t="shared" si="0"/>
        <v>1.8163785992026527</v>
      </c>
      <c r="K79" t="s">
        <v>71</v>
      </c>
      <c r="L79">
        <v>6.6243206813362321E-2</v>
      </c>
      <c r="M79">
        <v>7.0785034030313762E-2</v>
      </c>
      <c r="N79">
        <f t="shared" si="1"/>
        <v>0.93583633490934826</v>
      </c>
    </row>
    <row r="80" spans="1:14" x14ac:dyDescent="0.25">
      <c r="A80" t="s">
        <v>6</v>
      </c>
      <c r="B80">
        <v>2.8</v>
      </c>
      <c r="C80" t="s">
        <v>6</v>
      </c>
      <c r="D80">
        <v>0.85381067582543191</v>
      </c>
      <c r="E80">
        <f t="shared" si="0"/>
        <v>2.3906698923112093</v>
      </c>
      <c r="K80" t="s">
        <v>65</v>
      </c>
      <c r="L80">
        <v>20.076969175643022</v>
      </c>
      <c r="M80">
        <v>27.278441929932171</v>
      </c>
      <c r="N80">
        <f t="shared" si="1"/>
        <v>0.73600131661526114</v>
      </c>
    </row>
    <row r="81" spans="1:14" x14ac:dyDescent="0.25">
      <c r="A81" t="s">
        <v>11</v>
      </c>
      <c r="B81">
        <v>2.89</v>
      </c>
      <c r="C81" t="s">
        <v>11</v>
      </c>
      <c r="D81">
        <v>0.90769288572062024</v>
      </c>
      <c r="E81">
        <f t="shared" si="0"/>
        <v>2.6232324397325928</v>
      </c>
      <c r="K81" t="s">
        <v>63</v>
      </c>
      <c r="L81">
        <v>65.581316937523965</v>
      </c>
      <c r="M81">
        <v>118.98602448609731</v>
      </c>
      <c r="N81">
        <f t="shared" si="1"/>
        <v>0.5511682335868503</v>
      </c>
    </row>
    <row r="82" spans="1:14" x14ac:dyDescent="0.25">
      <c r="K82" t="s">
        <v>76</v>
      </c>
      <c r="L82">
        <v>0</v>
      </c>
      <c r="M82">
        <v>2.3454303266837429E-3</v>
      </c>
      <c r="N82">
        <f t="shared" si="1"/>
        <v>0</v>
      </c>
    </row>
    <row r="83" spans="1:14" x14ac:dyDescent="0.25">
      <c r="K83" t="s">
        <v>74</v>
      </c>
      <c r="L83">
        <v>0</v>
      </c>
      <c r="M83">
        <v>8.7003849821603252E-2</v>
      </c>
      <c r="N83">
        <f t="shared" si="1"/>
        <v>0</v>
      </c>
    </row>
    <row r="84" spans="1:14" x14ac:dyDescent="0.25">
      <c r="K84" t="s">
        <v>75</v>
      </c>
      <c r="L84">
        <v>0</v>
      </c>
      <c r="M84">
        <v>2.7113388999334786E-3</v>
      </c>
      <c r="N84">
        <f t="shared" si="1"/>
        <v>0</v>
      </c>
    </row>
    <row r="85" spans="1:14" x14ac:dyDescent="0.25">
      <c r="K85" t="s">
        <v>62</v>
      </c>
      <c r="L85">
        <v>192.92784130143701</v>
      </c>
      <c r="M85">
        <v>413.13797532741285</v>
      </c>
      <c r="N85">
        <f t="shared" si="1"/>
        <v>0.466981620724992</v>
      </c>
    </row>
  </sheetData>
  <sortState xmlns:xlrd2="http://schemas.microsoft.com/office/spreadsheetml/2017/richdata2" ref="A41:E81">
    <sortCondition ref="E41:E81"/>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7D6DF-CB8E-4793-81B7-B36CD9C05CCF}">
  <dimension ref="A1:U54"/>
  <sheetViews>
    <sheetView topLeftCell="A3" workbookViewId="0">
      <selection activeCell="A28" sqref="A28:E54"/>
    </sheetView>
  </sheetViews>
  <sheetFormatPr defaultRowHeight="15" x14ac:dyDescent="0.25"/>
  <cols>
    <col min="1" max="1" width="16.140625" customWidth="1"/>
  </cols>
  <sheetData>
    <row r="1" spans="1:21" x14ac:dyDescent="0.25">
      <c r="A1" t="s">
        <v>78</v>
      </c>
    </row>
    <row r="2" spans="1:21" ht="15.75" thickBot="1" x14ac:dyDescent="0.3"/>
    <row r="3" spans="1:21" x14ac:dyDescent="0.25">
      <c r="A3" s="46" t="s">
        <v>79</v>
      </c>
      <c r="B3" s="46"/>
    </row>
    <row r="4" spans="1:21" x14ac:dyDescent="0.25">
      <c r="A4" t="s">
        <v>80</v>
      </c>
      <c r="B4">
        <v>0.79881314523224067</v>
      </c>
    </row>
    <row r="5" spans="1:21" x14ac:dyDescent="0.25">
      <c r="A5" t="s">
        <v>81</v>
      </c>
      <c r="B5">
        <v>0.63810244099582492</v>
      </c>
    </row>
    <row r="6" spans="1:21" x14ac:dyDescent="0.25">
      <c r="A6" t="s">
        <v>82</v>
      </c>
      <c r="B6">
        <v>0.57230288481324765</v>
      </c>
    </row>
    <row r="7" spans="1:21" x14ac:dyDescent="0.25">
      <c r="A7" t="s">
        <v>83</v>
      </c>
      <c r="B7">
        <v>0.51755513183827395</v>
      </c>
      <c r="Q7" t="s">
        <v>185</v>
      </c>
      <c r="R7" t="s">
        <v>182</v>
      </c>
      <c r="S7" t="s">
        <v>181</v>
      </c>
      <c r="T7" t="s">
        <v>183</v>
      </c>
      <c r="U7" t="s">
        <v>184</v>
      </c>
    </row>
    <row r="8" spans="1:21" ht="15.75" thickBot="1" x14ac:dyDescent="0.3">
      <c r="A8" s="44" t="s">
        <v>84</v>
      </c>
      <c r="B8" s="44">
        <v>27</v>
      </c>
      <c r="P8" t="s">
        <v>38</v>
      </c>
      <c r="Q8" s="39">
        <v>0.57512458972932157</v>
      </c>
      <c r="R8" s="37">
        <v>0</v>
      </c>
      <c r="S8" s="37">
        <v>2253</v>
      </c>
      <c r="T8" s="24">
        <v>108.5</v>
      </c>
      <c r="U8" s="37">
        <v>-4.0666666666666673</v>
      </c>
    </row>
    <row r="9" spans="1:21" x14ac:dyDescent="0.25">
      <c r="P9" t="s">
        <v>21</v>
      </c>
      <c r="Q9" s="39">
        <v>0.32086286381725837</v>
      </c>
      <c r="R9" s="37">
        <v>0</v>
      </c>
      <c r="S9" s="37">
        <v>1777</v>
      </c>
      <c r="T9" s="25">
        <v>23.8</v>
      </c>
      <c r="U9" s="37">
        <v>-2.6666666666666665</v>
      </c>
    </row>
    <row r="10" spans="1:21" ht="15.75" thickBot="1" x14ac:dyDescent="0.3">
      <c r="A10" t="s">
        <v>85</v>
      </c>
      <c r="P10" t="s">
        <v>13</v>
      </c>
      <c r="Q10" s="39">
        <v>0.23125822636803353</v>
      </c>
      <c r="R10" s="37">
        <v>0</v>
      </c>
      <c r="S10" s="37">
        <v>1668</v>
      </c>
      <c r="T10" s="24">
        <v>40.700000000000003</v>
      </c>
      <c r="U10" s="37">
        <v>-3.0333333333333332</v>
      </c>
    </row>
    <row r="11" spans="1:21" x14ac:dyDescent="0.25">
      <c r="A11" s="45"/>
      <c r="B11" s="45" t="s">
        <v>89</v>
      </c>
      <c r="C11" s="45" t="s">
        <v>90</v>
      </c>
      <c r="D11" s="45" t="s">
        <v>91</v>
      </c>
      <c r="E11" s="45" t="s">
        <v>92</v>
      </c>
      <c r="F11" s="45" t="s">
        <v>93</v>
      </c>
      <c r="P11" t="s">
        <v>11</v>
      </c>
      <c r="Q11" s="39">
        <v>2.7468812801081453</v>
      </c>
      <c r="R11" s="37">
        <v>0</v>
      </c>
      <c r="S11" s="37">
        <v>1561</v>
      </c>
      <c r="T11" s="25">
        <v>40.5</v>
      </c>
      <c r="U11" s="37">
        <v>3.7333333333333338</v>
      </c>
    </row>
    <row r="12" spans="1:21" x14ac:dyDescent="0.25">
      <c r="A12" t="s">
        <v>86</v>
      </c>
      <c r="B12">
        <v>4</v>
      </c>
      <c r="C12">
        <v>10.390601076784804</v>
      </c>
      <c r="D12">
        <v>2.5976502691962011</v>
      </c>
      <c r="E12">
        <v>9.6976708965217107</v>
      </c>
      <c r="F12">
        <v>1.1183281974339581E-4</v>
      </c>
      <c r="P12" t="s">
        <v>33</v>
      </c>
      <c r="Q12" s="39">
        <v>0.52634889092052617</v>
      </c>
      <c r="R12" s="37">
        <v>0</v>
      </c>
      <c r="S12" s="37">
        <v>1608</v>
      </c>
      <c r="T12" s="24">
        <v>68.099999999999994</v>
      </c>
      <c r="U12" s="37">
        <v>-2.4666666666666668</v>
      </c>
    </row>
    <row r="13" spans="1:21" x14ac:dyDescent="0.25">
      <c r="A13" t="s">
        <v>87</v>
      </c>
      <c r="B13">
        <v>22</v>
      </c>
      <c r="C13">
        <v>5.8929929188269279</v>
      </c>
      <c r="D13">
        <v>0.26786331449213308</v>
      </c>
      <c r="P13" t="s">
        <v>6</v>
      </c>
      <c r="Q13" s="39">
        <v>2.6256376926798191</v>
      </c>
      <c r="R13" s="37">
        <v>0</v>
      </c>
      <c r="S13" s="37">
        <v>868</v>
      </c>
      <c r="T13" s="25">
        <v>18.399999999999999</v>
      </c>
      <c r="U13" s="37">
        <v>-1.8999999999999997</v>
      </c>
    </row>
    <row r="14" spans="1:21" ht="15.75" thickBot="1" x14ac:dyDescent="0.3">
      <c r="A14" s="44" t="s">
        <v>62</v>
      </c>
      <c r="B14" s="44">
        <v>26</v>
      </c>
      <c r="C14" s="44">
        <v>16.283593995611731</v>
      </c>
      <c r="D14" s="44"/>
      <c r="E14" s="44"/>
      <c r="F14" s="44"/>
      <c r="P14" t="s">
        <v>45</v>
      </c>
      <c r="Q14" s="39">
        <v>2.4608426780420203E-2</v>
      </c>
      <c r="R14" s="37">
        <v>1</v>
      </c>
      <c r="S14" s="37">
        <v>2795</v>
      </c>
      <c r="T14" s="24">
        <v>52.6</v>
      </c>
      <c r="U14" s="37">
        <v>2.5</v>
      </c>
    </row>
    <row r="15" spans="1:21" ht="15.75" thickBot="1" x14ac:dyDescent="0.3">
      <c r="P15" t="s">
        <v>24</v>
      </c>
      <c r="Q15" s="39">
        <v>7.8789997245097831E-2</v>
      </c>
      <c r="R15" s="37">
        <v>0</v>
      </c>
      <c r="S15" s="37">
        <v>2231</v>
      </c>
      <c r="T15" s="25">
        <v>197.3</v>
      </c>
      <c r="U15" s="37">
        <v>-0.86666666666666659</v>
      </c>
    </row>
    <row r="16" spans="1:21" x14ac:dyDescent="0.25">
      <c r="A16" s="45"/>
      <c r="B16" s="45" t="s">
        <v>94</v>
      </c>
      <c r="C16" s="45" t="s">
        <v>83</v>
      </c>
      <c r="D16" s="45" t="s">
        <v>95</v>
      </c>
      <c r="E16" s="45" t="s">
        <v>96</v>
      </c>
      <c r="F16" s="45" t="s">
        <v>97</v>
      </c>
      <c r="G16" s="45" t="s">
        <v>98</v>
      </c>
      <c r="H16" s="45" t="s">
        <v>99</v>
      </c>
      <c r="I16" s="45" t="s">
        <v>100</v>
      </c>
      <c r="P16" t="s">
        <v>41</v>
      </c>
      <c r="Q16" s="39">
        <v>6.2708089901074959E-2</v>
      </c>
      <c r="R16" s="37">
        <v>0</v>
      </c>
      <c r="S16" s="37">
        <v>3440</v>
      </c>
      <c r="T16" s="24">
        <v>115.7</v>
      </c>
      <c r="U16" s="37">
        <v>-3.7666666666666671</v>
      </c>
    </row>
    <row r="17" spans="1:21" x14ac:dyDescent="0.25">
      <c r="A17" t="s">
        <v>88</v>
      </c>
      <c r="B17">
        <v>2.2436764554696853</v>
      </c>
      <c r="C17">
        <v>0.29782492145297024</v>
      </c>
      <c r="D17">
        <v>7.5335416677814386</v>
      </c>
      <c r="E17">
        <v>1.5768677993227397E-7</v>
      </c>
      <c r="F17">
        <v>1.6260253719177384</v>
      </c>
      <c r="G17">
        <v>2.8613275390216319</v>
      </c>
      <c r="H17">
        <v>1.6260253719177384</v>
      </c>
      <c r="I17">
        <v>2.8613275390216319</v>
      </c>
      <c r="P17" t="s">
        <v>40</v>
      </c>
      <c r="Q17" s="39">
        <v>0.22979693158839895</v>
      </c>
      <c r="R17" s="37">
        <v>0</v>
      </c>
      <c r="S17" s="37">
        <v>2486</v>
      </c>
      <c r="T17" s="25">
        <v>112.8</v>
      </c>
      <c r="U17" s="37">
        <v>-5.3000000000000007</v>
      </c>
    </row>
    <row r="18" spans="1:21" x14ac:dyDescent="0.25">
      <c r="A18" t="s">
        <v>101</v>
      </c>
      <c r="B18">
        <v>-0.63936172419519921</v>
      </c>
      <c r="C18">
        <v>0.26441805417383513</v>
      </c>
      <c r="D18">
        <v>-2.4179957234496046</v>
      </c>
      <c r="E18">
        <v>2.4334553443331741E-2</v>
      </c>
      <c r="F18">
        <v>-1.1877312054139035</v>
      </c>
      <c r="G18">
        <v>-9.0992242976494886E-2</v>
      </c>
      <c r="H18">
        <v>-1.1877312054139035</v>
      </c>
      <c r="I18">
        <v>-9.0992242976494886E-2</v>
      </c>
      <c r="P18" t="s">
        <v>50</v>
      </c>
      <c r="Q18" s="39">
        <v>0.45485501326746491</v>
      </c>
      <c r="R18" s="37">
        <v>0</v>
      </c>
      <c r="S18" s="37">
        <v>1867</v>
      </c>
      <c r="T18" s="24">
        <v>78.2</v>
      </c>
      <c r="U18" s="37">
        <v>-1.0333333333333334</v>
      </c>
    </row>
    <row r="19" spans="1:21" x14ac:dyDescent="0.25">
      <c r="A19" t="s">
        <v>102</v>
      </c>
      <c r="B19">
        <v>-5.3656418668851773E-4</v>
      </c>
      <c r="C19">
        <v>1.6260397373855999E-4</v>
      </c>
      <c r="D19">
        <v>-3.299822103678864</v>
      </c>
      <c r="E19">
        <v>3.263450745409683E-3</v>
      </c>
      <c r="F19">
        <v>-8.7378418855909071E-4</v>
      </c>
      <c r="G19">
        <v>-1.993441848179447E-4</v>
      </c>
      <c r="H19">
        <v>-8.7378418855909071E-4</v>
      </c>
      <c r="I19">
        <v>-1.993441848179447E-4</v>
      </c>
      <c r="P19" t="s">
        <v>29</v>
      </c>
      <c r="Q19" s="39">
        <v>9.1737053810015207E-2</v>
      </c>
      <c r="R19" s="37">
        <v>0</v>
      </c>
      <c r="S19" s="37">
        <v>2375</v>
      </c>
      <c r="T19" s="25">
        <v>145.80000000000001</v>
      </c>
      <c r="U19" s="37">
        <v>-6.2333333333333343</v>
      </c>
    </row>
    <row r="20" spans="1:21" x14ac:dyDescent="0.25">
      <c r="A20" t="s">
        <v>103</v>
      </c>
      <c r="B20">
        <v>-2.8309472679412485E-3</v>
      </c>
      <c r="C20">
        <v>2.9670021461557635E-3</v>
      </c>
      <c r="D20">
        <v>-0.95414399063013944</v>
      </c>
      <c r="E20">
        <v>0.35037790381843037</v>
      </c>
      <c r="F20">
        <v>-8.984133111267131E-3</v>
      </c>
      <c r="G20">
        <v>3.322238575384634E-3</v>
      </c>
      <c r="H20">
        <v>-8.984133111267131E-3</v>
      </c>
      <c r="I20">
        <v>3.322238575384634E-3</v>
      </c>
      <c r="P20" t="s">
        <v>25</v>
      </c>
      <c r="Q20" s="39">
        <v>0</v>
      </c>
      <c r="R20" s="37">
        <v>1</v>
      </c>
      <c r="S20" s="37">
        <v>2311</v>
      </c>
      <c r="T20" s="24">
        <v>96.5</v>
      </c>
      <c r="U20" s="37">
        <v>2.9</v>
      </c>
    </row>
    <row r="21" spans="1:21" ht="15.75" thickBot="1" x14ac:dyDescent="0.3">
      <c r="A21" s="44" t="s">
        <v>108</v>
      </c>
      <c r="B21" s="44">
        <v>0.11543738178968448</v>
      </c>
      <c r="C21" s="44">
        <v>3.7826981777470688E-2</v>
      </c>
      <c r="D21" s="44">
        <v>3.0517206598396291</v>
      </c>
      <c r="E21" s="44">
        <v>5.8480748995730003E-3</v>
      </c>
      <c r="F21" s="44">
        <v>3.698902304129166E-2</v>
      </c>
      <c r="G21" s="44">
        <v>0.19388574053807728</v>
      </c>
      <c r="H21" s="44">
        <v>3.698902304129166E-2</v>
      </c>
      <c r="I21" s="44">
        <v>0.19388574053807728</v>
      </c>
      <c r="P21" t="s">
        <v>7</v>
      </c>
      <c r="Q21" s="39">
        <v>1.6375949329054313</v>
      </c>
      <c r="R21" s="37">
        <v>0</v>
      </c>
      <c r="S21" s="37">
        <v>842</v>
      </c>
      <c r="T21" s="25">
        <v>45.9</v>
      </c>
      <c r="U21" s="37">
        <v>-3.0333333333333337</v>
      </c>
    </row>
    <row r="22" spans="1:21" x14ac:dyDescent="0.25">
      <c r="P22" t="s">
        <v>8</v>
      </c>
      <c r="Q22" s="39">
        <v>1.9100344975185501</v>
      </c>
      <c r="R22" s="37">
        <v>0</v>
      </c>
      <c r="S22" s="37">
        <v>790</v>
      </c>
      <c r="T22" s="24">
        <v>43.3</v>
      </c>
      <c r="U22" s="37">
        <v>-0.9</v>
      </c>
    </row>
    <row r="23" spans="1:21" x14ac:dyDescent="0.25">
      <c r="P23" t="s">
        <v>47</v>
      </c>
      <c r="Q23" s="39">
        <v>0.26343453459696131</v>
      </c>
      <c r="R23" s="37">
        <v>0</v>
      </c>
      <c r="S23" s="37">
        <v>2208</v>
      </c>
      <c r="T23" s="25">
        <v>24.2</v>
      </c>
      <c r="U23" s="37">
        <v>0.13333333333333333</v>
      </c>
    </row>
    <row r="24" spans="1:21" x14ac:dyDescent="0.25">
      <c r="P24" t="s">
        <v>17</v>
      </c>
      <c r="Q24" s="39">
        <v>0</v>
      </c>
      <c r="R24" s="37">
        <v>1</v>
      </c>
      <c r="S24" s="37">
        <v>1569</v>
      </c>
      <c r="T24" s="24">
        <v>76.2</v>
      </c>
      <c r="U24" s="37">
        <v>-5.9333333333333336</v>
      </c>
    </row>
    <row r="25" spans="1:21" x14ac:dyDescent="0.25">
      <c r="A25" t="s">
        <v>104</v>
      </c>
      <c r="P25" t="s">
        <v>27</v>
      </c>
      <c r="Q25" s="39">
        <v>0</v>
      </c>
      <c r="R25" s="37">
        <v>1</v>
      </c>
      <c r="S25" s="37">
        <v>2814</v>
      </c>
      <c r="T25" s="25">
        <v>49.8</v>
      </c>
      <c r="U25" s="37">
        <v>-4.5333333333333341</v>
      </c>
    </row>
    <row r="26" spans="1:21" ht="15.75" thickBot="1" x14ac:dyDescent="0.3">
      <c r="P26" t="s">
        <v>35</v>
      </c>
      <c r="Q26" s="39">
        <v>0.93061024795675418</v>
      </c>
      <c r="R26" s="37">
        <v>0</v>
      </c>
      <c r="S26" s="37">
        <v>2198</v>
      </c>
      <c r="T26" s="24">
        <v>50.5</v>
      </c>
      <c r="U26" s="37">
        <v>-0.43333333333333335</v>
      </c>
    </row>
    <row r="27" spans="1:21" x14ac:dyDescent="0.25">
      <c r="A27" s="45" t="s">
        <v>105</v>
      </c>
      <c r="B27" s="45" t="s">
        <v>106</v>
      </c>
      <c r="C27" s="45" t="s">
        <v>107</v>
      </c>
      <c r="P27" t="s">
        <v>31</v>
      </c>
      <c r="Q27" s="39">
        <v>7.7242592823431112E-4</v>
      </c>
      <c r="R27" s="37">
        <v>1</v>
      </c>
      <c r="S27" s="37">
        <v>1670</v>
      </c>
      <c r="T27" s="25">
        <v>82.4</v>
      </c>
      <c r="U27" s="37">
        <v>-3.5666666666666669</v>
      </c>
    </row>
    <row r="28" spans="1:21" x14ac:dyDescent="0.25">
      <c r="A28">
        <v>13</v>
      </c>
      <c r="B28">
        <v>0.42589689167107619</v>
      </c>
      <c r="C28">
        <v>-0.42589689167107619</v>
      </c>
      <c r="D28">
        <f t="shared" ref="D28:D54" si="0">B28+C28</f>
        <v>0</v>
      </c>
      <c r="E28" t="s">
        <v>25</v>
      </c>
      <c r="P28" t="s">
        <v>9</v>
      </c>
      <c r="Q28" s="39">
        <v>0.68358879370141812</v>
      </c>
      <c r="R28" s="37">
        <v>0</v>
      </c>
      <c r="S28" s="37">
        <v>1147</v>
      </c>
      <c r="T28" s="26">
        <v>53</v>
      </c>
      <c r="U28" s="37">
        <v>-5.1000000000000005</v>
      </c>
    </row>
    <row r="29" spans="1:21" x14ac:dyDescent="0.25">
      <c r="A29">
        <v>17</v>
      </c>
      <c r="B29">
        <v>-0.13820112474238266</v>
      </c>
      <c r="C29">
        <v>0.13820112474238266</v>
      </c>
      <c r="D29">
        <f t="shared" si="0"/>
        <v>0</v>
      </c>
      <c r="E29" t="s">
        <v>17</v>
      </c>
      <c r="P29" t="s">
        <v>43</v>
      </c>
      <c r="Q29" s="39">
        <v>0.17169437412650496</v>
      </c>
      <c r="R29" s="37">
        <v>0</v>
      </c>
      <c r="S29" s="37">
        <v>3906</v>
      </c>
      <c r="T29" s="25">
        <v>123.9</v>
      </c>
      <c r="U29" s="37">
        <v>0.53333333333333333</v>
      </c>
    </row>
    <row r="30" spans="1:21" x14ac:dyDescent="0.25">
      <c r="A30">
        <v>18</v>
      </c>
      <c r="B30">
        <v>-0.56987419479037993</v>
      </c>
      <c r="C30">
        <v>0.56987419479037993</v>
      </c>
      <c r="D30">
        <f t="shared" si="0"/>
        <v>0</v>
      </c>
      <c r="E30" t="s">
        <v>27</v>
      </c>
      <c r="P30" t="s">
        <v>19</v>
      </c>
      <c r="Q30" s="39">
        <v>0.14616293224371305</v>
      </c>
      <c r="R30" s="37">
        <v>0</v>
      </c>
      <c r="S30" s="37">
        <v>1498</v>
      </c>
      <c r="T30" s="24">
        <v>48.3</v>
      </c>
      <c r="U30" s="37">
        <v>-7.4333333333333336</v>
      </c>
    </row>
    <row r="31" spans="1:21" x14ac:dyDescent="0.25">
      <c r="A31">
        <v>20</v>
      </c>
      <c r="B31">
        <v>6.3255822909761283E-2</v>
      </c>
      <c r="C31">
        <v>-6.2483396981526974E-2</v>
      </c>
      <c r="D31">
        <f t="shared" si="0"/>
        <v>7.7242592823430906E-4</v>
      </c>
      <c r="E31" t="s">
        <v>31</v>
      </c>
      <c r="P31" t="s">
        <v>53</v>
      </c>
      <c r="Q31" s="39">
        <v>0.12622934161066582</v>
      </c>
      <c r="R31" s="37">
        <v>0</v>
      </c>
      <c r="S31" s="37">
        <v>1932</v>
      </c>
      <c r="T31" s="25">
        <v>74.8</v>
      </c>
      <c r="U31" s="37">
        <v>-2.1666666666666665</v>
      </c>
    </row>
    <row r="32" spans="1:21" x14ac:dyDescent="0.25">
      <c r="A32">
        <v>7</v>
      </c>
      <c r="B32">
        <v>0.24430345766058054</v>
      </c>
      <c r="C32">
        <v>-0.21969503088016035</v>
      </c>
      <c r="D32">
        <f t="shared" si="0"/>
        <v>2.4608426780420189E-2</v>
      </c>
      <c r="E32" t="s">
        <v>45</v>
      </c>
      <c r="P32" t="s">
        <v>16</v>
      </c>
      <c r="Q32" s="39">
        <v>0.67627103821684686</v>
      </c>
      <c r="R32" s="37">
        <v>0</v>
      </c>
      <c r="S32" s="37">
        <v>1631</v>
      </c>
      <c r="T32" s="24">
        <v>60.2</v>
      </c>
      <c r="U32" s="37">
        <v>-4.0666666666666664</v>
      </c>
    </row>
    <row r="33" spans="1:21" x14ac:dyDescent="0.25">
      <c r="A33">
        <v>9</v>
      </c>
      <c r="B33">
        <v>-0.3644590837140963</v>
      </c>
      <c r="C33">
        <v>0.42716717361517126</v>
      </c>
      <c r="D33">
        <f t="shared" si="0"/>
        <v>6.2708089901074959E-2</v>
      </c>
      <c r="E33" t="s">
        <v>41</v>
      </c>
      <c r="P33" t="s">
        <v>5</v>
      </c>
      <c r="Q33" s="39">
        <v>1.1607123588802346</v>
      </c>
      <c r="R33" s="37">
        <v>0</v>
      </c>
      <c r="S33" s="37">
        <v>893</v>
      </c>
      <c r="T33" s="25">
        <v>73.2</v>
      </c>
      <c r="U33" s="37">
        <v>-2.5333333333333337</v>
      </c>
    </row>
    <row r="34" spans="1:21" x14ac:dyDescent="0.25">
      <c r="A34">
        <v>8</v>
      </c>
      <c r="B34">
        <v>0.38801012811840074</v>
      </c>
      <c r="C34">
        <v>-0.30922013087330291</v>
      </c>
      <c r="D34">
        <f t="shared" si="0"/>
        <v>7.8789997245097831E-2</v>
      </c>
      <c r="E34" t="s">
        <v>24</v>
      </c>
      <c r="P34" t="s">
        <v>48</v>
      </c>
      <c r="Q34" s="39">
        <v>1.4233496276193647</v>
      </c>
      <c r="R34" s="37">
        <v>0</v>
      </c>
      <c r="S34" s="37">
        <v>1228</v>
      </c>
      <c r="T34" s="24">
        <v>36.9</v>
      </c>
      <c r="U34" s="37">
        <v>-0.43333333333333329</v>
      </c>
    </row>
    <row r="35" spans="1:21" x14ac:dyDescent="0.25">
      <c r="A35">
        <v>12</v>
      </c>
      <c r="B35">
        <v>-0.16297527940374512</v>
      </c>
      <c r="C35">
        <v>0.2547123332137603</v>
      </c>
      <c r="D35">
        <f t="shared" si="0"/>
        <v>9.1737053810015179E-2</v>
      </c>
      <c r="E35" t="s">
        <v>29</v>
      </c>
    </row>
    <row r="36" spans="1:21" x14ac:dyDescent="0.25">
      <c r="A36">
        <v>24</v>
      </c>
      <c r="B36">
        <v>0.74516526393448057</v>
      </c>
      <c r="C36">
        <v>-0.61893592232381478</v>
      </c>
      <c r="D36">
        <f t="shared" si="0"/>
        <v>0.12622934161066579</v>
      </c>
      <c r="E36" t="s">
        <v>53</v>
      </c>
    </row>
    <row r="37" spans="1:21" x14ac:dyDescent="0.25">
      <c r="A37">
        <v>23</v>
      </c>
      <c r="B37">
        <v>0.44508401279873544</v>
      </c>
      <c r="C37">
        <v>-0.29892108055502242</v>
      </c>
      <c r="D37">
        <f t="shared" si="0"/>
        <v>0.14616293224371302</v>
      </c>
      <c r="E37" t="s">
        <v>19</v>
      </c>
    </row>
    <row r="38" spans="1:21" x14ac:dyDescent="0.25">
      <c r="A38">
        <v>22</v>
      </c>
      <c r="B38">
        <v>-0.14133102061242075</v>
      </c>
      <c r="C38">
        <v>0.31302539473892571</v>
      </c>
      <c r="D38">
        <f t="shared" si="0"/>
        <v>0.17169437412650496</v>
      </c>
      <c r="E38" t="s">
        <v>43</v>
      </c>
    </row>
    <row r="39" spans="1:21" x14ac:dyDescent="0.25">
      <c r="A39">
        <v>10</v>
      </c>
      <c r="B39">
        <v>-2.1371087947070433E-2</v>
      </c>
      <c r="C39">
        <v>0.25116801953546941</v>
      </c>
      <c r="D39">
        <f t="shared" si="0"/>
        <v>0.22979693158839898</v>
      </c>
      <c r="E39" t="s">
        <v>40</v>
      </c>
    </row>
    <row r="40" spans="1:21" x14ac:dyDescent="0.25">
      <c r="A40">
        <v>3</v>
      </c>
      <c r="B40">
        <v>0.88330778017265288</v>
      </c>
      <c r="C40">
        <v>-0.65204955380461938</v>
      </c>
      <c r="D40">
        <f t="shared" si="0"/>
        <v>0.2312582263680335</v>
      </c>
      <c r="E40" t="s">
        <v>13</v>
      </c>
    </row>
    <row r="41" spans="1:21" x14ac:dyDescent="0.25">
      <c r="A41">
        <v>16</v>
      </c>
      <c r="B41">
        <v>1.0058254582825512</v>
      </c>
      <c r="C41">
        <v>-0.7423909236855899</v>
      </c>
      <c r="D41">
        <f t="shared" si="0"/>
        <v>0.26343453459696131</v>
      </c>
      <c r="E41" t="s">
        <v>47</v>
      </c>
    </row>
    <row r="42" spans="1:21" x14ac:dyDescent="0.25">
      <c r="A42">
        <v>2</v>
      </c>
      <c r="B42">
        <v>0.91499233264136226</v>
      </c>
      <c r="C42">
        <v>-0.59412946882410389</v>
      </c>
      <c r="D42">
        <f t="shared" si="0"/>
        <v>0.32086286381725837</v>
      </c>
      <c r="E42" t="s">
        <v>21</v>
      </c>
    </row>
    <row r="43" spans="1:21" x14ac:dyDescent="0.25">
      <c r="A43">
        <v>11</v>
      </c>
      <c r="B43">
        <v>0.90124574805320978</v>
      </c>
      <c r="C43">
        <v>-0.44639073478574487</v>
      </c>
      <c r="D43">
        <f t="shared" si="0"/>
        <v>0.45485501326746491</v>
      </c>
      <c r="E43" t="s">
        <v>50</v>
      </c>
    </row>
    <row r="44" spans="1:21" x14ac:dyDescent="0.25">
      <c r="A44">
        <v>5</v>
      </c>
      <c r="B44">
        <v>0.90334819257986143</v>
      </c>
      <c r="C44">
        <v>-0.37699930165933526</v>
      </c>
      <c r="D44">
        <f t="shared" si="0"/>
        <v>0.52634889092052617</v>
      </c>
      <c r="E44" t="s">
        <v>33</v>
      </c>
    </row>
    <row r="45" spans="1:21" x14ac:dyDescent="0.25">
      <c r="A45">
        <v>1</v>
      </c>
      <c r="B45">
        <v>0.25819421167744577</v>
      </c>
      <c r="C45">
        <v>0.31693037805187579</v>
      </c>
      <c r="D45">
        <f t="shared" si="0"/>
        <v>0.57512458972932157</v>
      </c>
      <c r="E45" t="s">
        <v>38</v>
      </c>
    </row>
    <row r="46" spans="1:21" x14ac:dyDescent="0.25">
      <c r="A46">
        <v>25</v>
      </c>
      <c r="B46">
        <v>0.72867188883926626</v>
      </c>
      <c r="C46">
        <v>-5.2400850622419393E-2</v>
      </c>
      <c r="D46">
        <f t="shared" si="0"/>
        <v>0.67627103821684686</v>
      </c>
      <c r="E46" t="s">
        <v>16</v>
      </c>
    </row>
    <row r="47" spans="1:21" x14ac:dyDescent="0.25">
      <c r="A47">
        <v>21</v>
      </c>
      <c r="B47">
        <v>0.88946648100967829</v>
      </c>
      <c r="C47">
        <v>-0.20587768730826017</v>
      </c>
      <c r="D47">
        <f t="shared" si="0"/>
        <v>0.68358879370141812</v>
      </c>
      <c r="E47" t="s">
        <v>9</v>
      </c>
    </row>
    <row r="48" spans="1:21" x14ac:dyDescent="0.25">
      <c r="A48">
        <v>19</v>
      </c>
      <c r="B48">
        <v>0.87132267065509372</v>
      </c>
      <c r="C48">
        <v>5.9287577301660455E-2</v>
      </c>
      <c r="D48">
        <f t="shared" si="0"/>
        <v>0.93061024795675418</v>
      </c>
      <c r="E48" t="s">
        <v>35</v>
      </c>
    </row>
    <row r="49" spans="1:5" x14ac:dyDescent="0.25">
      <c r="A49">
        <v>26</v>
      </c>
      <c r="B49">
        <v>1.2648579295430054</v>
      </c>
      <c r="C49">
        <v>-0.10414557066277075</v>
      </c>
      <c r="D49">
        <f t="shared" si="0"/>
        <v>1.1607123588802346</v>
      </c>
      <c r="E49" t="s">
        <v>5</v>
      </c>
    </row>
    <row r="50" spans="1:5" x14ac:dyDescent="0.25">
      <c r="A50">
        <v>27</v>
      </c>
      <c r="B50">
        <v>1.4302908145869568</v>
      </c>
      <c r="C50">
        <v>-6.9411869675921611E-3</v>
      </c>
      <c r="D50">
        <f t="shared" si="0"/>
        <v>1.4233496276193647</v>
      </c>
      <c r="E50" t="s">
        <v>48</v>
      </c>
    </row>
    <row r="51" spans="1:5" x14ac:dyDescent="0.25">
      <c r="A51">
        <v>14</v>
      </c>
      <c r="B51">
        <v>1.3117888725840738</v>
      </c>
      <c r="C51">
        <v>0.3258060603213575</v>
      </c>
      <c r="D51">
        <f t="shared" si="0"/>
        <v>1.6375949329054313</v>
      </c>
      <c r="E51" t="s">
        <v>7</v>
      </c>
    </row>
    <row r="52" spans="1:5" x14ac:dyDescent="0.25">
      <c r="A52">
        <v>15</v>
      </c>
      <c r="B52">
        <v>1.5933170876731841</v>
      </c>
      <c r="C52">
        <v>0.316717409845366</v>
      </c>
      <c r="D52">
        <f t="shared" si="0"/>
        <v>1.9100344975185501</v>
      </c>
      <c r="E52" t="s">
        <v>8</v>
      </c>
    </row>
    <row r="53" spans="1:5" x14ac:dyDescent="0.25">
      <c r="A53">
        <v>6</v>
      </c>
      <c r="B53">
        <v>1.5065182862935327</v>
      </c>
      <c r="C53">
        <v>1.1191194063862864</v>
      </c>
      <c r="D53">
        <f t="shared" si="0"/>
        <v>2.6256376926798191</v>
      </c>
      <c r="E53" t="s">
        <v>6</v>
      </c>
    </row>
    <row r="54" spans="1:5" ht="15.75" thickBot="1" x14ac:dyDescent="0.3">
      <c r="A54" s="44">
        <v>4</v>
      </c>
      <c r="B54" s="44">
        <v>1.722412621045444</v>
      </c>
      <c r="C54" s="44">
        <v>1.0244686590627012</v>
      </c>
      <c r="D54">
        <f t="shared" si="0"/>
        <v>2.7468812801081453</v>
      </c>
      <c r="E54" t="s">
        <v>11</v>
      </c>
    </row>
  </sheetData>
  <sortState xmlns:xlrd2="http://schemas.microsoft.com/office/spreadsheetml/2017/richdata2" ref="A28:E54">
    <sortCondition ref="D28:D54"/>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683B6E-5AC3-4AE4-9F12-CCE0D0D9B32D}">
  <dimension ref="A1:AO53"/>
  <sheetViews>
    <sheetView topLeftCell="R1" workbookViewId="0">
      <selection activeCell="W13" sqref="W13:W39"/>
    </sheetView>
  </sheetViews>
  <sheetFormatPr defaultRowHeight="15" x14ac:dyDescent="0.25"/>
  <cols>
    <col min="7" max="7" width="14.7109375" bestFit="1" customWidth="1"/>
    <col min="8" max="8" width="18.140625" bestFit="1" customWidth="1"/>
  </cols>
  <sheetData>
    <row r="1" spans="1:41" ht="15.75" x14ac:dyDescent="0.25">
      <c r="A1" s="1" t="s">
        <v>58</v>
      </c>
      <c r="B1" s="2" t="s">
        <v>59</v>
      </c>
      <c r="C1" s="2" t="s">
        <v>60</v>
      </c>
      <c r="D1" s="2" t="s">
        <v>61</v>
      </c>
      <c r="E1" s="2" t="s">
        <v>62</v>
      </c>
      <c r="G1" s="12" t="s">
        <v>58</v>
      </c>
      <c r="H1" s="13" t="s">
        <v>77</v>
      </c>
    </row>
    <row r="2" spans="1:41" ht="15.75" x14ac:dyDescent="0.25">
      <c r="A2" s="6" t="s">
        <v>68</v>
      </c>
      <c r="B2" s="4">
        <v>0</v>
      </c>
      <c r="C2" s="4">
        <v>0.1551196700302018</v>
      </c>
      <c r="D2" s="4">
        <v>0.85784035126070579</v>
      </c>
      <c r="E2" s="4">
        <v>1.0129600212909076</v>
      </c>
      <c r="G2" s="3" t="s">
        <v>68</v>
      </c>
      <c r="H2" s="14">
        <v>7.0191704463694132E-2</v>
      </c>
      <c r="I2" s="19">
        <f>D2/E2</f>
        <v>0.84686496330573979</v>
      </c>
      <c r="J2">
        <f>H2*I2</f>
        <v>5.9442895225013663E-2</v>
      </c>
      <c r="K2" s="3" t="s">
        <v>68</v>
      </c>
      <c r="T2" t="s">
        <v>76</v>
      </c>
      <c r="U2">
        <v>0</v>
      </c>
    </row>
    <row r="3" spans="1:41" ht="15.75" x14ac:dyDescent="0.25">
      <c r="A3" s="3" t="s">
        <v>31</v>
      </c>
      <c r="B3" s="4">
        <v>0.09</v>
      </c>
      <c r="C3" s="4">
        <v>0.72722918918964763</v>
      </c>
      <c r="D3" s="4">
        <v>3.2556386286873218E-3</v>
      </c>
      <c r="E3" s="4">
        <v>0.82048482781833487</v>
      </c>
      <c r="G3" s="3" t="s">
        <v>31</v>
      </c>
      <c r="H3" s="14">
        <v>0.1837672126424261</v>
      </c>
      <c r="I3" s="19">
        <f t="shared" ref="I3:I43" si="0">D3/E3</f>
        <v>3.967944949505098E-3</v>
      </c>
      <c r="J3">
        <f t="shared" ref="J3:J43" si="1">H3*I3</f>
        <v>7.2917818328914398E-4</v>
      </c>
      <c r="K3" s="3" t="s">
        <v>31</v>
      </c>
      <c r="N3" s="37" t="s">
        <v>76</v>
      </c>
      <c r="O3" s="37">
        <v>0</v>
      </c>
      <c r="P3">
        <v>0</v>
      </c>
      <c r="Q3" t="s">
        <v>76</v>
      </c>
      <c r="R3">
        <v>0</v>
      </c>
      <c r="S3" t="s">
        <v>76</v>
      </c>
      <c r="T3" t="s">
        <v>25</v>
      </c>
      <c r="U3">
        <v>0</v>
      </c>
    </row>
    <row r="4" spans="1:41" ht="15.75" x14ac:dyDescent="0.25">
      <c r="A4" s="3" t="s">
        <v>38</v>
      </c>
      <c r="B4" s="4">
        <v>4.8559999999999999E-2</v>
      </c>
      <c r="C4" s="4">
        <v>0.39204</v>
      </c>
      <c r="D4" s="4">
        <v>1.577985016531666</v>
      </c>
      <c r="E4" s="4">
        <v>2.0185850165316661</v>
      </c>
      <c r="G4" s="3" t="s">
        <v>38</v>
      </c>
      <c r="H4" s="14">
        <v>0.36555804543925008</v>
      </c>
      <c r="I4" s="19">
        <f t="shared" si="0"/>
        <v>0.78172829165400259</v>
      </c>
      <c r="J4">
        <f t="shared" si="1"/>
        <v>0.28576706636160121</v>
      </c>
      <c r="K4" s="3" t="s">
        <v>38</v>
      </c>
      <c r="N4" s="37" t="s">
        <v>75</v>
      </c>
      <c r="O4" s="37">
        <v>0</v>
      </c>
      <c r="P4">
        <v>0</v>
      </c>
      <c r="Q4" t="s">
        <v>75</v>
      </c>
      <c r="R4">
        <v>0</v>
      </c>
      <c r="S4" t="s">
        <v>75</v>
      </c>
      <c r="T4" t="s">
        <v>17</v>
      </c>
      <c r="U4">
        <v>0</v>
      </c>
    </row>
    <row r="5" spans="1:41" ht="15.75" x14ac:dyDescent="0.25">
      <c r="A5" s="5" t="s">
        <v>21</v>
      </c>
      <c r="B5" s="4">
        <v>6.0000000000000002E-5</v>
      </c>
      <c r="C5" s="4">
        <v>1.9555458723540683E-3</v>
      </c>
      <c r="D5" s="4">
        <v>0.23648776287063253</v>
      </c>
      <c r="E5" s="4">
        <v>0.23850330874298659</v>
      </c>
      <c r="G5" s="3" t="s">
        <v>21</v>
      </c>
      <c r="H5" s="14">
        <v>0.30527833250035202</v>
      </c>
      <c r="I5" s="19">
        <f t="shared" si="0"/>
        <v>0.99154919114968743</v>
      </c>
      <c r="J5">
        <f t="shared" si="1"/>
        <v>0.30269848366624941</v>
      </c>
      <c r="K5" s="3" t="s">
        <v>21</v>
      </c>
      <c r="N5" s="37" t="s">
        <v>74</v>
      </c>
      <c r="O5" s="37">
        <v>0</v>
      </c>
      <c r="P5">
        <v>0</v>
      </c>
      <c r="Q5" t="s">
        <v>74</v>
      </c>
      <c r="R5">
        <v>0</v>
      </c>
      <c r="S5" t="s">
        <v>74</v>
      </c>
      <c r="T5" t="s">
        <v>75</v>
      </c>
      <c r="U5">
        <v>0</v>
      </c>
      <c r="AI5">
        <v>0</v>
      </c>
      <c r="AJ5" t="s">
        <v>76</v>
      </c>
    </row>
    <row r="6" spans="1:41" ht="15.75" x14ac:dyDescent="0.25">
      <c r="A6" s="3" t="s">
        <v>67</v>
      </c>
      <c r="B6" s="4">
        <v>6.8390597940592937</v>
      </c>
      <c r="C6" s="4">
        <v>0.52669513596362638</v>
      </c>
      <c r="D6" s="4">
        <v>2.990391999780003</v>
      </c>
      <c r="E6" s="4">
        <v>10.356146929802923</v>
      </c>
      <c r="G6" s="16" t="s">
        <v>67</v>
      </c>
      <c r="H6" s="14">
        <v>0.56037694951492134</v>
      </c>
      <c r="I6" s="19">
        <f t="shared" si="0"/>
        <v>0.28875526970115223</v>
      </c>
      <c r="J6">
        <f t="shared" si="1"/>
        <v>0.16181179719149008</v>
      </c>
      <c r="K6" s="16" t="s">
        <v>67</v>
      </c>
      <c r="N6" s="37" t="s">
        <v>69</v>
      </c>
      <c r="O6" s="37">
        <v>0</v>
      </c>
      <c r="P6">
        <v>0</v>
      </c>
      <c r="Q6" t="s">
        <v>69</v>
      </c>
      <c r="R6">
        <v>0</v>
      </c>
      <c r="S6" t="s">
        <v>69</v>
      </c>
      <c r="T6" t="s">
        <v>27</v>
      </c>
      <c r="U6">
        <v>0</v>
      </c>
      <c r="AI6">
        <v>0</v>
      </c>
      <c r="AJ6" t="s">
        <v>75</v>
      </c>
    </row>
    <row r="7" spans="1:41" ht="15.75" x14ac:dyDescent="0.25">
      <c r="A7" s="5" t="s">
        <v>76</v>
      </c>
      <c r="B7" s="4">
        <v>0</v>
      </c>
      <c r="C7" s="4">
        <v>2.3454303266837429E-3</v>
      </c>
      <c r="D7" s="4">
        <v>0</v>
      </c>
      <c r="E7" s="4">
        <v>2.3454303266837429E-3</v>
      </c>
      <c r="G7" s="14" t="s">
        <v>76</v>
      </c>
      <c r="H7" s="14">
        <v>1.4229387472800322E-5</v>
      </c>
      <c r="I7" s="19">
        <f t="shared" si="0"/>
        <v>0</v>
      </c>
      <c r="J7">
        <f t="shared" si="1"/>
        <v>0</v>
      </c>
      <c r="K7" s="14" t="s">
        <v>76</v>
      </c>
      <c r="N7" s="37" t="s">
        <v>27</v>
      </c>
      <c r="O7" s="37">
        <v>0</v>
      </c>
      <c r="P7">
        <v>0</v>
      </c>
      <c r="Q7" t="s">
        <v>27</v>
      </c>
      <c r="R7">
        <v>0</v>
      </c>
      <c r="S7" t="s">
        <v>27</v>
      </c>
      <c r="T7" t="s">
        <v>69</v>
      </c>
      <c r="U7">
        <v>0</v>
      </c>
      <c r="AI7">
        <v>0</v>
      </c>
      <c r="AJ7" t="s">
        <v>74</v>
      </c>
    </row>
    <row r="8" spans="1:41" ht="15.75" x14ac:dyDescent="0.25">
      <c r="A8" s="3" t="s">
        <v>50</v>
      </c>
      <c r="B8" s="4">
        <v>1E-3</v>
      </c>
      <c r="C8" s="4">
        <v>9.3523497933506672E-2</v>
      </c>
      <c r="D8" s="4">
        <v>0.2451973124894514</v>
      </c>
      <c r="E8" s="4">
        <v>0.3397208104229581</v>
      </c>
      <c r="G8" s="3" t="s">
        <v>50</v>
      </c>
      <c r="H8" s="14">
        <v>0.53006334347950024</v>
      </c>
      <c r="I8" s="19">
        <f t="shared" si="0"/>
        <v>0.72176123736481335</v>
      </c>
      <c r="J8">
        <f t="shared" si="1"/>
        <v>0.38257917467149416</v>
      </c>
      <c r="K8" s="3" t="s">
        <v>50</v>
      </c>
      <c r="N8" s="37" t="s">
        <v>25</v>
      </c>
      <c r="O8" s="37">
        <v>0</v>
      </c>
      <c r="P8">
        <v>0</v>
      </c>
      <c r="Q8" t="s">
        <v>25</v>
      </c>
      <c r="R8">
        <v>0</v>
      </c>
      <c r="S8" t="s">
        <v>25</v>
      </c>
      <c r="T8" t="s">
        <v>74</v>
      </c>
      <c r="U8">
        <v>0</v>
      </c>
      <c r="AI8">
        <v>0</v>
      </c>
      <c r="AJ8" t="s">
        <v>69</v>
      </c>
    </row>
    <row r="9" spans="1:41" ht="15.75" x14ac:dyDescent="0.25">
      <c r="A9" s="3" t="s">
        <v>25</v>
      </c>
      <c r="B9" s="4">
        <v>1E-3</v>
      </c>
      <c r="C9" s="4">
        <v>3.0000000000000001E-3</v>
      </c>
      <c r="D9" s="4">
        <v>0</v>
      </c>
      <c r="E9" s="4">
        <v>4.0000000000000001E-3</v>
      </c>
      <c r="G9" s="3" t="s">
        <v>25</v>
      </c>
      <c r="H9" s="14">
        <v>1.5149324372372198E-2</v>
      </c>
      <c r="I9" s="19">
        <f t="shared" si="0"/>
        <v>0</v>
      </c>
      <c r="J9">
        <f t="shared" si="1"/>
        <v>0</v>
      </c>
      <c r="K9" s="3" t="s">
        <v>25</v>
      </c>
      <c r="N9" s="37" t="s">
        <v>17</v>
      </c>
      <c r="O9" s="37">
        <v>0</v>
      </c>
      <c r="P9">
        <v>0</v>
      </c>
      <c r="Q9" t="s">
        <v>17</v>
      </c>
      <c r="R9">
        <v>0</v>
      </c>
      <c r="S9" t="s">
        <v>17</v>
      </c>
      <c r="T9" t="s">
        <v>70</v>
      </c>
      <c r="U9">
        <v>2.8555036112716509E-4</v>
      </c>
    </row>
    <row r="10" spans="1:41" ht="15.75" x14ac:dyDescent="0.25">
      <c r="A10" s="3" t="s">
        <v>13</v>
      </c>
      <c r="B10" s="4">
        <v>0</v>
      </c>
      <c r="C10" s="4">
        <v>5.461418786528352E-2</v>
      </c>
      <c r="D10" s="4">
        <v>0.33781952472408</v>
      </c>
      <c r="E10" s="4">
        <v>0.39243371258936355</v>
      </c>
      <c r="G10" s="3" t="s">
        <v>13</v>
      </c>
      <c r="H10" s="14">
        <v>0.14984122270492881</v>
      </c>
      <c r="I10" s="19">
        <f t="shared" si="0"/>
        <v>0.86083206892464159</v>
      </c>
      <c r="J10">
        <f t="shared" si="1"/>
        <v>0.12898812975128185</v>
      </c>
      <c r="K10" s="3" t="s">
        <v>13</v>
      </c>
      <c r="N10" s="37" t="s">
        <v>70</v>
      </c>
      <c r="O10" s="37">
        <v>2.8555036112716509E-4</v>
      </c>
      <c r="P10">
        <v>7.2917818328914398E-4</v>
      </c>
      <c r="Q10" t="s">
        <v>31</v>
      </c>
      <c r="R10">
        <v>7.7242592823431122E-4</v>
      </c>
      <c r="S10" t="s">
        <v>31</v>
      </c>
    </row>
    <row r="11" spans="1:41" ht="15.75" x14ac:dyDescent="0.25">
      <c r="A11" s="3" t="s">
        <v>11</v>
      </c>
      <c r="B11" s="4">
        <v>0.12233588332926433</v>
      </c>
      <c r="C11" s="4">
        <v>0.82032136807541123</v>
      </c>
      <c r="D11" s="4">
        <v>8.5977021048952995</v>
      </c>
      <c r="E11" s="4">
        <v>9.5403593562999749</v>
      </c>
      <c r="G11" s="3" t="s">
        <v>11</v>
      </c>
      <c r="H11" s="14">
        <v>2.5770495331865191</v>
      </c>
      <c r="I11" s="19">
        <f t="shared" si="0"/>
        <v>0.90119268926885943</v>
      </c>
      <c r="J11">
        <f t="shared" si="1"/>
        <v>2.3224181991914179</v>
      </c>
      <c r="K11" s="3" t="s">
        <v>11</v>
      </c>
      <c r="N11" s="37" t="s">
        <v>31</v>
      </c>
      <c r="O11" s="37">
        <v>6.9433367831102778E-4</v>
      </c>
      <c r="P11">
        <v>8.6183044094254252E-4</v>
      </c>
      <c r="Q11" t="s">
        <v>70</v>
      </c>
      <c r="R11">
        <v>9.1294582528898328E-4</v>
      </c>
      <c r="S11" t="s">
        <v>70</v>
      </c>
      <c r="T11" t="s">
        <v>66</v>
      </c>
      <c r="U11">
        <v>1.024526705969373E-3</v>
      </c>
    </row>
    <row r="12" spans="1:41" ht="15.75" x14ac:dyDescent="0.25">
      <c r="A12" s="3" t="s">
        <v>6</v>
      </c>
      <c r="B12" s="4">
        <v>0.01</v>
      </c>
      <c r="C12" s="4">
        <v>5.8638782151954019E-2</v>
      </c>
      <c r="D12" s="4">
        <v>0.8394881031113286</v>
      </c>
      <c r="E12" s="4">
        <v>0.90812688526328267</v>
      </c>
      <c r="G12" s="3" t="s">
        <v>6</v>
      </c>
      <c r="H12" s="14">
        <v>2.6271123413072894</v>
      </c>
      <c r="I12" s="19">
        <f t="shared" si="0"/>
        <v>0.92441718963968955</v>
      </c>
      <c r="J12">
        <f t="shared" si="1"/>
        <v>2.4285478074190294</v>
      </c>
      <c r="K12" s="3" t="s">
        <v>6</v>
      </c>
      <c r="N12" s="37" t="s">
        <v>66</v>
      </c>
      <c r="O12" s="37">
        <v>1.024526705969373E-3</v>
      </c>
      <c r="P12">
        <v>1.3490149320205074E-3</v>
      </c>
      <c r="Q12" t="s">
        <v>66</v>
      </c>
      <c r="R12">
        <v>1.4290253534021222E-3</v>
      </c>
      <c r="S12" t="s">
        <v>66</v>
      </c>
      <c r="T12" t="s">
        <v>71</v>
      </c>
      <c r="U12">
        <v>9.358363349093483E-3</v>
      </c>
    </row>
    <row r="13" spans="1:41" ht="15.75" x14ac:dyDescent="0.25">
      <c r="A13" s="5" t="s">
        <v>64</v>
      </c>
      <c r="B13" s="4">
        <v>58.482870430107518</v>
      </c>
      <c r="C13" s="4">
        <v>2.7046510531582371</v>
      </c>
      <c r="D13" s="4">
        <v>0</v>
      </c>
      <c r="E13" s="4">
        <v>61.187521483265755</v>
      </c>
      <c r="G13" s="3"/>
      <c r="H13" s="14"/>
      <c r="I13" s="19">
        <f t="shared" si="0"/>
        <v>0</v>
      </c>
      <c r="J13">
        <f t="shared" si="1"/>
        <v>0</v>
      </c>
      <c r="K13" s="3"/>
      <c r="N13" s="37" t="s">
        <v>71</v>
      </c>
      <c r="O13" s="37">
        <v>9.358363349093483E-3</v>
      </c>
      <c r="P13">
        <v>8.7018320697248904E-3</v>
      </c>
      <c r="Q13" t="s">
        <v>71</v>
      </c>
      <c r="R13">
        <v>9.2179399601304748E-3</v>
      </c>
      <c r="S13" t="s">
        <v>71</v>
      </c>
      <c r="T13" t="s">
        <v>73</v>
      </c>
      <c r="U13">
        <v>1.246336647653702E-2</v>
      </c>
      <c r="W13" s="37">
        <v>0.57512458972932157</v>
      </c>
      <c r="X13" t="s">
        <v>38</v>
      </c>
      <c r="Y13" t="s">
        <v>38</v>
      </c>
      <c r="Z13">
        <v>0.57512458972932157</v>
      </c>
      <c r="AA13">
        <v>0</v>
      </c>
      <c r="AB13">
        <v>2253</v>
      </c>
      <c r="AC13" s="20">
        <v>104.7</v>
      </c>
      <c r="AD13">
        <v>-4.0666666666666673</v>
      </c>
      <c r="AF13">
        <v>0.28576706636160121</v>
      </c>
      <c r="AG13" s="24">
        <v>108.5</v>
      </c>
      <c r="AI13">
        <v>8.6183044094254252E-4</v>
      </c>
      <c r="AJ13" t="s">
        <v>70</v>
      </c>
      <c r="AN13">
        <v>6.2968468576505843E-2</v>
      </c>
      <c r="AO13" t="s">
        <v>68</v>
      </c>
    </row>
    <row r="14" spans="1:41" ht="15.75" x14ac:dyDescent="0.25">
      <c r="A14" s="3" t="s">
        <v>5</v>
      </c>
      <c r="B14" s="4">
        <v>0.15939999999999999</v>
      </c>
      <c r="C14" s="4">
        <v>0.23723825328879669</v>
      </c>
      <c r="D14" s="4">
        <v>2.7328000000000001</v>
      </c>
      <c r="E14" s="4">
        <v>3.1294382532887965</v>
      </c>
      <c r="G14" s="3" t="s">
        <v>5</v>
      </c>
      <c r="H14" s="14">
        <v>1.1325063187667621</v>
      </c>
      <c r="I14" s="19">
        <f t="shared" si="0"/>
        <v>0.87325576631142654</v>
      </c>
      <c r="J14">
        <f t="shared" si="1"/>
        <v>0.98896767324720158</v>
      </c>
      <c r="K14" s="3" t="s">
        <v>5</v>
      </c>
      <c r="N14" s="37" t="s">
        <v>73</v>
      </c>
      <c r="O14" s="37">
        <v>1.246336647653702E-2</v>
      </c>
      <c r="P14">
        <v>1.044909638144469E-2</v>
      </c>
      <c r="Q14" t="s">
        <v>73</v>
      </c>
      <c r="R14">
        <v>1.2977740930878527E-2</v>
      </c>
      <c r="S14" t="s">
        <v>73</v>
      </c>
      <c r="W14" s="37">
        <v>0.32086286381725837</v>
      </c>
      <c r="X14" t="s">
        <v>21</v>
      </c>
      <c r="Y14" t="s">
        <v>21</v>
      </c>
      <c r="Z14">
        <v>0.32086286381725837</v>
      </c>
      <c r="AA14">
        <v>0</v>
      </c>
      <c r="AB14">
        <v>1777</v>
      </c>
      <c r="AC14" s="21">
        <v>24.1</v>
      </c>
      <c r="AD14">
        <v>-2.6666666666666665</v>
      </c>
      <c r="AF14">
        <v>0.30269848366624941</v>
      </c>
      <c r="AG14" s="25">
        <v>23.8</v>
      </c>
      <c r="AI14">
        <v>1.3490149320205074E-3</v>
      </c>
      <c r="AJ14" t="s">
        <v>66</v>
      </c>
    </row>
    <row r="15" spans="1:41" ht="15.75" x14ac:dyDescent="0.25">
      <c r="A15" s="3" t="s">
        <v>40</v>
      </c>
      <c r="B15" s="4">
        <v>0.7994</v>
      </c>
      <c r="C15" s="4">
        <v>0.59522328669625346</v>
      </c>
      <c r="D15" s="4">
        <v>5.9619776666766455</v>
      </c>
      <c r="E15" s="4">
        <v>7.3566009533728991</v>
      </c>
      <c r="G15" s="3" t="s">
        <v>40</v>
      </c>
      <c r="H15" s="14">
        <v>0.26758920611785258</v>
      </c>
      <c r="I15" s="19">
        <f t="shared" si="0"/>
        <v>0.81042558981579149</v>
      </c>
      <c r="J15">
        <f t="shared" si="1"/>
        <v>0.21686114019640007</v>
      </c>
      <c r="K15" s="3" t="s">
        <v>40</v>
      </c>
      <c r="N15" s="37" t="s">
        <v>45</v>
      </c>
      <c r="O15" s="37">
        <v>2.0688765501847169E-2</v>
      </c>
      <c r="P15">
        <v>2.2466804482391165E-2</v>
      </c>
      <c r="Q15" t="s">
        <v>45</v>
      </c>
      <c r="R15">
        <v>2.3808149816231704E-2</v>
      </c>
      <c r="S15" t="s">
        <v>45</v>
      </c>
      <c r="T15" t="s">
        <v>68</v>
      </c>
      <c r="U15">
        <v>5.9384377838633505E-2</v>
      </c>
      <c r="W15" s="37">
        <v>0.23125822636803353</v>
      </c>
      <c r="X15" t="s">
        <v>13</v>
      </c>
      <c r="Y15" t="s">
        <v>13</v>
      </c>
      <c r="Z15">
        <v>0.13663844878753501</v>
      </c>
      <c r="AA15">
        <v>0</v>
      </c>
      <c r="AB15">
        <v>1668</v>
      </c>
      <c r="AC15" s="20">
        <v>43.6</v>
      </c>
      <c r="AD15">
        <v>-3.0333333333333332</v>
      </c>
      <c r="AF15">
        <v>0.12898812975128185</v>
      </c>
      <c r="AG15" s="24">
        <v>40.700000000000003</v>
      </c>
      <c r="AI15">
        <v>8.7018320697248904E-3</v>
      </c>
      <c r="AJ15" t="s">
        <v>71</v>
      </c>
    </row>
    <row r="16" spans="1:41" ht="15.75" x14ac:dyDescent="0.25">
      <c r="A16" s="3" t="s">
        <v>33</v>
      </c>
      <c r="B16" s="4">
        <v>1.407</v>
      </c>
      <c r="C16" s="4">
        <v>3.2431200499999999</v>
      </c>
      <c r="D16" s="4">
        <v>11.272463342124235</v>
      </c>
      <c r="E16" s="4">
        <v>15.922583392124235</v>
      </c>
      <c r="G16" s="3" t="s">
        <v>33</v>
      </c>
      <c r="H16" s="14">
        <v>0.40214481737846164</v>
      </c>
      <c r="I16" s="19">
        <f t="shared" si="0"/>
        <v>0.70795442325646207</v>
      </c>
      <c r="J16">
        <f t="shared" si="1"/>
        <v>0.28470020225274406</v>
      </c>
      <c r="K16" s="3" t="s">
        <v>33</v>
      </c>
      <c r="N16" s="37" t="s">
        <v>68</v>
      </c>
      <c r="O16" s="37">
        <v>5.9384377838633505E-2</v>
      </c>
      <c r="P16">
        <v>5.9182916289846239E-2</v>
      </c>
      <c r="Q16" t="s">
        <v>41</v>
      </c>
      <c r="R16">
        <v>6.2708089901074945E-2</v>
      </c>
      <c r="S16" t="s">
        <v>41</v>
      </c>
      <c r="W16" s="37">
        <v>2.7468812801081453</v>
      </c>
      <c r="X16" t="s">
        <v>11</v>
      </c>
      <c r="Y16" t="s">
        <v>11</v>
      </c>
      <c r="Z16">
        <v>2.6433993996255483</v>
      </c>
      <c r="AA16">
        <v>0</v>
      </c>
      <c r="AB16">
        <v>1561</v>
      </c>
      <c r="AC16" s="21">
        <v>31.1</v>
      </c>
      <c r="AD16">
        <v>3.7333333333333338</v>
      </c>
      <c r="AF16">
        <v>2.3224181991914179</v>
      </c>
      <c r="AG16" s="25">
        <v>40.5</v>
      </c>
      <c r="AI16">
        <v>1.044909638144469E-2</v>
      </c>
      <c r="AJ16" t="s">
        <v>73</v>
      </c>
    </row>
    <row r="17" spans="1:41" ht="15.75" x14ac:dyDescent="0.25">
      <c r="A17" s="3" t="s">
        <v>24</v>
      </c>
      <c r="B17" s="4">
        <v>0</v>
      </c>
      <c r="C17" s="4">
        <v>0</v>
      </c>
      <c r="D17" s="4">
        <v>0.14854554321491809</v>
      </c>
      <c r="E17" s="4">
        <v>0.14854554321491809</v>
      </c>
      <c r="G17" s="16" t="s">
        <v>24</v>
      </c>
      <c r="H17" s="14">
        <v>7.4378584343830281E-2</v>
      </c>
      <c r="I17" s="19">
        <f t="shared" si="0"/>
        <v>1</v>
      </c>
      <c r="J17">
        <f t="shared" si="1"/>
        <v>7.4378584343830281E-2</v>
      </c>
      <c r="K17" s="16" t="s">
        <v>24</v>
      </c>
      <c r="N17" s="37" t="s">
        <v>24</v>
      </c>
      <c r="O17" s="37">
        <v>0.08</v>
      </c>
      <c r="P17">
        <v>5.9442895225013663E-2</v>
      </c>
      <c r="Q17" t="s">
        <v>68</v>
      </c>
      <c r="R17">
        <v>6.2968468576505843E-2</v>
      </c>
      <c r="S17" t="s">
        <v>68</v>
      </c>
      <c r="W17" s="37">
        <v>0.52634889092052617</v>
      </c>
      <c r="X17" t="s">
        <v>33</v>
      </c>
      <c r="Y17" t="s">
        <v>33</v>
      </c>
      <c r="Z17">
        <v>0.47284047220740838</v>
      </c>
      <c r="AA17">
        <v>0</v>
      </c>
      <c r="AB17">
        <v>1608</v>
      </c>
      <c r="AC17" s="20">
        <v>62.5</v>
      </c>
      <c r="AD17">
        <v>-2.4666666666666668</v>
      </c>
      <c r="AF17">
        <v>0.28470020225274406</v>
      </c>
      <c r="AG17" s="24">
        <v>68.099999999999994</v>
      </c>
      <c r="AN17">
        <v>0.24956859442766161</v>
      </c>
      <c r="AO17" t="s">
        <v>67</v>
      </c>
    </row>
    <row r="18" spans="1:41" ht="15.75" x14ac:dyDescent="0.25">
      <c r="A18" s="3" t="s">
        <v>17</v>
      </c>
      <c r="B18" s="4">
        <v>0</v>
      </c>
      <c r="C18" s="4">
        <v>5.3838059795360493E-2</v>
      </c>
      <c r="D18" s="4">
        <v>0</v>
      </c>
      <c r="E18" s="4">
        <v>5.3838059795360493E-2</v>
      </c>
      <c r="G18" s="16" t="s">
        <v>17</v>
      </c>
      <c r="H18" s="14">
        <v>3.1853174877715724E-2</v>
      </c>
      <c r="I18" s="19">
        <f t="shared" si="0"/>
        <v>0</v>
      </c>
      <c r="J18">
        <f t="shared" si="1"/>
        <v>0</v>
      </c>
      <c r="K18" s="16" t="s">
        <v>17</v>
      </c>
      <c r="N18" s="37" t="s">
        <v>29</v>
      </c>
      <c r="O18" s="37">
        <v>9.1018437437791144E-2</v>
      </c>
      <c r="P18">
        <v>7.0103162668239141E-2</v>
      </c>
      <c r="Q18" t="s">
        <v>29</v>
      </c>
      <c r="R18">
        <v>7.8789997245097831E-2</v>
      </c>
      <c r="S18" t="s">
        <v>24</v>
      </c>
      <c r="W18" s="37">
        <v>2.6256376926798191</v>
      </c>
      <c r="X18" t="s">
        <v>6</v>
      </c>
      <c r="Y18" t="s">
        <v>6</v>
      </c>
      <c r="Z18">
        <v>2.594992998719309</v>
      </c>
      <c r="AA18">
        <v>0</v>
      </c>
      <c r="AB18">
        <v>868</v>
      </c>
      <c r="AC18" s="21">
        <v>23.6</v>
      </c>
      <c r="AD18">
        <v>-1.8999999999999997</v>
      </c>
      <c r="AF18">
        <v>2.4285478074190294</v>
      </c>
      <c r="AG18" s="25">
        <v>18.399999999999999</v>
      </c>
      <c r="AN18">
        <v>0</v>
      </c>
      <c r="AO18" t="s">
        <v>76</v>
      </c>
    </row>
    <row r="19" spans="1:41" ht="15.75" x14ac:dyDescent="0.25">
      <c r="A19" s="3" t="s">
        <v>72</v>
      </c>
      <c r="B19" s="4">
        <v>1.2926694244057913E-2</v>
      </c>
      <c r="C19" s="4">
        <v>1.4988856088892027E-2</v>
      </c>
      <c r="D19" s="4">
        <v>3.9468054285115302E-2</v>
      </c>
      <c r="E19" s="4">
        <v>6.7383604618065251E-2</v>
      </c>
      <c r="G19" s="16" t="s">
        <v>72</v>
      </c>
      <c r="H19" s="14">
        <v>0.28316863188969321</v>
      </c>
      <c r="I19" s="19">
        <f t="shared" si="0"/>
        <v>0.58572192017365143</v>
      </c>
      <c r="J19">
        <f t="shared" si="1"/>
        <v>0.16585807480337697</v>
      </c>
      <c r="K19" s="16" t="s">
        <v>72</v>
      </c>
      <c r="N19" s="37" t="s">
        <v>41</v>
      </c>
      <c r="O19" s="37">
        <v>9.5552074595215766E-2</v>
      </c>
      <c r="P19">
        <v>7.4378584343830281E-2</v>
      </c>
      <c r="Q19" t="s">
        <v>24</v>
      </c>
      <c r="R19">
        <v>9.1737053810015207E-2</v>
      </c>
      <c r="S19" t="s">
        <v>29</v>
      </c>
      <c r="W19" s="37">
        <v>2.4608426780420203E-2</v>
      </c>
      <c r="X19" t="s">
        <v>45</v>
      </c>
      <c r="Y19" t="s">
        <v>45</v>
      </c>
      <c r="Z19">
        <v>2.3808149816231704E-2</v>
      </c>
      <c r="AA19">
        <v>1</v>
      </c>
      <c r="AB19">
        <v>2795</v>
      </c>
      <c r="AC19" s="20">
        <v>40.9</v>
      </c>
      <c r="AD19">
        <v>2.5</v>
      </c>
      <c r="AF19">
        <v>2.2466804482391165E-2</v>
      </c>
      <c r="AG19" s="24">
        <v>52.6</v>
      </c>
      <c r="AI19">
        <v>5.9442895225013663E-2</v>
      </c>
      <c r="AJ19" t="s">
        <v>68</v>
      </c>
    </row>
    <row r="20" spans="1:41" ht="15.75" x14ac:dyDescent="0.25">
      <c r="A20" s="7" t="s">
        <v>75</v>
      </c>
      <c r="B20" s="4">
        <v>0</v>
      </c>
      <c r="C20" s="4">
        <v>2.7113388999334786E-3</v>
      </c>
      <c r="D20" s="4">
        <v>0</v>
      </c>
      <c r="E20" s="4">
        <v>2.7113388999334786E-3</v>
      </c>
      <c r="G20" s="15" t="s">
        <v>75</v>
      </c>
      <c r="H20" s="14">
        <v>9.1840633892171502E-5</v>
      </c>
      <c r="I20" s="19">
        <f t="shared" si="0"/>
        <v>0</v>
      </c>
      <c r="J20">
        <f t="shared" si="1"/>
        <v>0</v>
      </c>
      <c r="K20" s="15" t="s">
        <v>75</v>
      </c>
      <c r="N20" s="37" t="s">
        <v>53</v>
      </c>
      <c r="O20" s="37">
        <v>0.12315083354731844</v>
      </c>
      <c r="P20">
        <v>0.11916182332699884</v>
      </c>
      <c r="Q20" t="s">
        <v>53</v>
      </c>
      <c r="R20">
        <v>0.12622934161066582</v>
      </c>
      <c r="S20" t="s">
        <v>53</v>
      </c>
      <c r="W20" s="37">
        <v>7.8789997245097831E-2</v>
      </c>
      <c r="X20" t="s">
        <v>24</v>
      </c>
      <c r="Y20" t="s">
        <v>24</v>
      </c>
      <c r="Z20">
        <v>7.8789997245097831E-2</v>
      </c>
      <c r="AA20">
        <v>0</v>
      </c>
      <c r="AB20">
        <v>2231</v>
      </c>
      <c r="AC20" s="21">
        <v>153.6</v>
      </c>
      <c r="AD20">
        <v>-0.86666666666666659</v>
      </c>
      <c r="AF20">
        <v>7.4378584343830281E-2</v>
      </c>
      <c r="AG20" s="25">
        <v>197.3</v>
      </c>
    </row>
    <row r="21" spans="1:41" ht="15.75" x14ac:dyDescent="0.25">
      <c r="A21" s="3" t="s">
        <v>45</v>
      </c>
      <c r="B21" s="4">
        <v>4.7E-2</v>
      </c>
      <c r="C21" s="4">
        <v>0.13358554455787455</v>
      </c>
      <c r="D21" s="4">
        <v>0.10528275835314242</v>
      </c>
      <c r="E21" s="4">
        <v>0.285868302911017</v>
      </c>
      <c r="G21" s="3" t="s">
        <v>45</v>
      </c>
      <c r="H21" s="14">
        <v>6.1002840063062384E-2</v>
      </c>
      <c r="I21" s="19">
        <f t="shared" si="0"/>
        <v>0.36829112315370643</v>
      </c>
      <c r="J21">
        <f t="shared" si="1"/>
        <v>2.2466804482391165E-2</v>
      </c>
      <c r="K21" s="3" t="s">
        <v>45</v>
      </c>
      <c r="N21" s="37" t="s">
        <v>13</v>
      </c>
      <c r="O21" s="37">
        <v>0.13283236389525496</v>
      </c>
      <c r="P21">
        <v>0.12793760425055153</v>
      </c>
      <c r="Q21" t="s">
        <v>43</v>
      </c>
      <c r="R21">
        <v>0.1366384487875352</v>
      </c>
      <c r="S21" t="s">
        <v>13</v>
      </c>
      <c r="W21" s="37">
        <v>6.2708089901074959E-2</v>
      </c>
      <c r="X21" t="s">
        <v>41</v>
      </c>
      <c r="Y21" t="s">
        <v>41</v>
      </c>
      <c r="Z21">
        <v>6.2708089901074945E-2</v>
      </c>
      <c r="AA21">
        <v>0</v>
      </c>
      <c r="AB21">
        <v>3440</v>
      </c>
      <c r="AC21" s="20">
        <v>101.8</v>
      </c>
      <c r="AD21">
        <v>-3.7666666666666671</v>
      </c>
      <c r="AF21">
        <v>5.9182916289846239E-2</v>
      </c>
      <c r="AG21" s="24">
        <v>115.7</v>
      </c>
    </row>
    <row r="22" spans="1:41" ht="15.75" x14ac:dyDescent="0.25">
      <c r="A22" s="3" t="s">
        <v>29</v>
      </c>
      <c r="B22" s="4">
        <v>0.41</v>
      </c>
      <c r="C22" s="4">
        <v>0.50148227269708523</v>
      </c>
      <c r="D22" s="4">
        <v>1.3733305626543928</v>
      </c>
      <c r="E22" s="4">
        <v>2.2848128353514783</v>
      </c>
      <c r="G22" s="3" t="s">
        <v>29</v>
      </c>
      <c r="H22" s="14">
        <v>0.11663077355064573</v>
      </c>
      <c r="I22" s="19">
        <f t="shared" si="0"/>
        <v>0.60106917354704459</v>
      </c>
      <c r="J22">
        <f t="shared" si="1"/>
        <v>7.0103162668239141E-2</v>
      </c>
      <c r="K22" s="3" t="s">
        <v>29</v>
      </c>
      <c r="N22" s="37" t="s">
        <v>43</v>
      </c>
      <c r="O22" s="37">
        <v>0.13951511740003111</v>
      </c>
      <c r="P22">
        <v>0.12898812975128185</v>
      </c>
      <c r="Q22" t="s">
        <v>13</v>
      </c>
      <c r="R22">
        <v>0.14473629379626399</v>
      </c>
      <c r="S22" t="s">
        <v>43</v>
      </c>
      <c r="W22" s="37">
        <v>0.22979693158839895</v>
      </c>
      <c r="X22" t="s">
        <v>40</v>
      </c>
      <c r="Y22" t="s">
        <v>40</v>
      </c>
      <c r="Z22">
        <v>0.22979693158839895</v>
      </c>
      <c r="AA22">
        <v>0</v>
      </c>
      <c r="AB22">
        <v>2486</v>
      </c>
      <c r="AC22" s="22">
        <v>113</v>
      </c>
      <c r="AD22">
        <v>-5.3000000000000007</v>
      </c>
      <c r="AF22">
        <v>0.21686114019640007</v>
      </c>
      <c r="AG22" s="25">
        <v>112.8</v>
      </c>
    </row>
    <row r="23" spans="1:41" ht="15.75" x14ac:dyDescent="0.25">
      <c r="A23" s="3" t="s">
        <v>66</v>
      </c>
      <c r="B23" s="4">
        <v>9.1799446208871078</v>
      </c>
      <c r="C23" s="4">
        <v>1.5001374365508586</v>
      </c>
      <c r="D23" s="4">
        <v>6.1951091212262166E-2</v>
      </c>
      <c r="E23" s="4">
        <v>10.742033148650227</v>
      </c>
      <c r="G23" s="15" t="s">
        <v>66</v>
      </c>
      <c r="H23" s="14">
        <v>0.23391295995315969</v>
      </c>
      <c r="I23" s="19">
        <f t="shared" si="0"/>
        <v>5.7671662668483323E-3</v>
      </c>
      <c r="J23">
        <f t="shared" si="1"/>
        <v>1.3490149320205074E-3</v>
      </c>
      <c r="K23" s="15" t="s">
        <v>66</v>
      </c>
      <c r="N23" s="37" t="s">
        <v>19</v>
      </c>
      <c r="O23" s="37">
        <v>0.14951743276685561</v>
      </c>
      <c r="P23">
        <v>0.13797934209861845</v>
      </c>
      <c r="Q23" t="s">
        <v>19</v>
      </c>
      <c r="R23">
        <v>0.14616293224371305</v>
      </c>
      <c r="S23" t="s">
        <v>19</v>
      </c>
      <c r="T23" t="s">
        <v>72</v>
      </c>
      <c r="U23">
        <v>0.17155015380624383</v>
      </c>
      <c r="W23" s="37">
        <v>0.45485501326746491</v>
      </c>
      <c r="X23" t="s">
        <v>50</v>
      </c>
      <c r="Y23" t="s">
        <v>50</v>
      </c>
      <c r="Z23">
        <v>0.40527004357940877</v>
      </c>
      <c r="AA23">
        <v>0</v>
      </c>
      <c r="AB23">
        <v>1867</v>
      </c>
      <c r="AC23" s="20">
        <v>57.6</v>
      </c>
      <c r="AD23">
        <v>-1.0333333333333334</v>
      </c>
      <c r="AF23">
        <v>0.38257917467149416</v>
      </c>
      <c r="AG23" s="24">
        <v>78.2</v>
      </c>
    </row>
    <row r="24" spans="1:41" ht="15.75" x14ac:dyDescent="0.25">
      <c r="A24" s="3" t="s">
        <v>7</v>
      </c>
      <c r="B24" s="4">
        <v>4.725E-2</v>
      </c>
      <c r="C24" s="4">
        <v>2.3235575981756285E-2</v>
      </c>
      <c r="D24" s="4">
        <v>0.50135915009249743</v>
      </c>
      <c r="E24" s="4">
        <v>0.57184472607425374</v>
      </c>
      <c r="G24" s="15" t="s">
        <v>7</v>
      </c>
      <c r="H24" s="14">
        <v>1.5437733609204523</v>
      </c>
      <c r="I24" s="19">
        <f t="shared" si="0"/>
        <v>0.87674000866346402</v>
      </c>
      <c r="J24">
        <f t="shared" si="1"/>
        <v>1.3534878698278223</v>
      </c>
      <c r="K24" s="15" t="s">
        <v>7</v>
      </c>
      <c r="N24" s="37" t="s">
        <v>72</v>
      </c>
      <c r="O24" s="37">
        <v>0.17155015380624383</v>
      </c>
      <c r="P24">
        <v>0.16181179719149008</v>
      </c>
      <c r="Q24" t="s">
        <v>67</v>
      </c>
      <c r="R24">
        <v>0.19613094397113359</v>
      </c>
      <c r="S24" t="s">
        <v>72</v>
      </c>
      <c r="T24" t="s">
        <v>67</v>
      </c>
      <c r="U24">
        <v>0.21837019312045478</v>
      </c>
      <c r="W24" s="37">
        <v>9.1737053810015207E-2</v>
      </c>
      <c r="X24" t="s">
        <v>29</v>
      </c>
      <c r="Y24" t="s">
        <v>29</v>
      </c>
      <c r="Z24">
        <v>9.1737053810015207E-2</v>
      </c>
      <c r="AA24">
        <v>0</v>
      </c>
      <c r="AB24">
        <v>2375</v>
      </c>
      <c r="AC24" s="21">
        <v>135.30000000000001</v>
      </c>
      <c r="AD24">
        <v>-6.2333333333333343</v>
      </c>
      <c r="AF24">
        <v>7.0103162668239141E-2</v>
      </c>
      <c r="AG24" s="25">
        <v>145.80000000000001</v>
      </c>
    </row>
    <row r="25" spans="1:41" ht="15.75" x14ac:dyDescent="0.25">
      <c r="A25" s="3" t="s">
        <v>8</v>
      </c>
      <c r="B25" s="4">
        <v>5.1499999999999997E-2</v>
      </c>
      <c r="C25" s="4">
        <v>0.15559730787455395</v>
      </c>
      <c r="D25" s="4">
        <v>0.97960538081177451</v>
      </c>
      <c r="E25" s="4">
        <v>1.1867026886863283</v>
      </c>
      <c r="G25" s="3" t="s">
        <v>8</v>
      </c>
      <c r="H25" s="14">
        <v>1.9215418652454987</v>
      </c>
      <c r="I25" s="19">
        <f t="shared" si="0"/>
        <v>0.82548509424562855</v>
      </c>
      <c r="J25">
        <f t="shared" si="1"/>
        <v>1.5862041677291014</v>
      </c>
      <c r="K25" s="3" t="s">
        <v>8</v>
      </c>
      <c r="N25" s="37" t="s">
        <v>67</v>
      </c>
      <c r="O25" s="37">
        <v>0.21837019312045478</v>
      </c>
      <c r="P25">
        <v>0.16585807480337697</v>
      </c>
      <c r="Q25" t="s">
        <v>72</v>
      </c>
      <c r="R25">
        <v>0.22979693158839895</v>
      </c>
      <c r="S25" t="s">
        <v>40</v>
      </c>
      <c r="W25" s="37">
        <v>0</v>
      </c>
      <c r="X25" t="s">
        <v>25</v>
      </c>
      <c r="Y25" t="s">
        <v>25</v>
      </c>
      <c r="Z25">
        <v>0</v>
      </c>
      <c r="AA25">
        <v>1</v>
      </c>
      <c r="AB25">
        <v>2311</v>
      </c>
      <c r="AC25" s="23">
        <v>65</v>
      </c>
      <c r="AD25">
        <v>2.9</v>
      </c>
      <c r="AF25">
        <v>0</v>
      </c>
      <c r="AG25" s="24">
        <v>96.5</v>
      </c>
    </row>
    <row r="26" spans="1:41" ht="15.75" x14ac:dyDescent="0.25">
      <c r="A26" s="3" t="s">
        <v>47</v>
      </c>
      <c r="B26" s="4">
        <v>1.2999999999999999E-3</v>
      </c>
      <c r="C26" s="4">
        <v>0.10629733432795012</v>
      </c>
      <c r="D26" s="4">
        <v>0.17913851528601091</v>
      </c>
      <c r="E26" s="4">
        <v>0.28673584961396104</v>
      </c>
      <c r="G26" s="3" t="s">
        <v>47</v>
      </c>
      <c r="H26" s="14">
        <v>0.36079131390610752</v>
      </c>
      <c r="I26" s="19">
        <f t="shared" si="0"/>
        <v>0.62475102268233684</v>
      </c>
      <c r="J26">
        <f t="shared" si="1"/>
        <v>0.22540474233774468</v>
      </c>
      <c r="K26" s="3" t="s">
        <v>47</v>
      </c>
      <c r="N26" s="37" t="s">
        <v>40</v>
      </c>
      <c r="O26" s="37">
        <v>0.24315767910458791</v>
      </c>
      <c r="P26">
        <v>0.21686114019640007</v>
      </c>
      <c r="Q26" t="s">
        <v>40</v>
      </c>
      <c r="R26">
        <v>0.24344104896957083</v>
      </c>
      <c r="S26" t="s">
        <v>47</v>
      </c>
      <c r="W26" s="37">
        <v>1.6375949329054313</v>
      </c>
      <c r="X26" t="s">
        <v>7</v>
      </c>
      <c r="Y26" t="s">
        <v>7</v>
      </c>
      <c r="Z26">
        <v>1.6290156724170211</v>
      </c>
      <c r="AA26">
        <v>0</v>
      </c>
      <c r="AB26">
        <v>842</v>
      </c>
      <c r="AC26" s="21">
        <v>46.8</v>
      </c>
      <c r="AD26">
        <v>-3.0333333333333337</v>
      </c>
      <c r="AF26">
        <v>1.3534878698278223</v>
      </c>
      <c r="AG26" s="25">
        <v>45.9</v>
      </c>
      <c r="AI26">
        <v>0.16181179719149008</v>
      </c>
      <c r="AJ26" t="s">
        <v>67</v>
      </c>
    </row>
    <row r="27" spans="1:41" ht="15.75" x14ac:dyDescent="0.25">
      <c r="A27" s="3" t="s">
        <v>27</v>
      </c>
      <c r="B27" s="4">
        <v>0</v>
      </c>
      <c r="C27" s="4">
        <v>2.0699999999999998E-3</v>
      </c>
      <c r="D27" s="4">
        <v>0</v>
      </c>
      <c r="E27" s="4">
        <v>2.0699999999999998E-3</v>
      </c>
      <c r="G27" s="16" t="s">
        <v>27</v>
      </c>
      <c r="H27" s="14">
        <v>1.2826003429532823E-2</v>
      </c>
      <c r="I27" s="19">
        <f t="shared" si="0"/>
        <v>0</v>
      </c>
      <c r="J27">
        <f t="shared" si="1"/>
        <v>0</v>
      </c>
      <c r="K27" s="16" t="s">
        <v>27</v>
      </c>
      <c r="N27" s="37" t="s">
        <v>47</v>
      </c>
      <c r="O27" s="37">
        <v>0.28298664911285892</v>
      </c>
      <c r="P27">
        <v>0.22540474233774468</v>
      </c>
      <c r="Q27" t="s">
        <v>47</v>
      </c>
      <c r="R27">
        <v>0.24956859442766161</v>
      </c>
      <c r="S27" t="s">
        <v>67</v>
      </c>
      <c r="T27" t="s">
        <v>63</v>
      </c>
      <c r="U27">
        <v>0.3086542108086362</v>
      </c>
      <c r="W27" s="37">
        <v>1.9100344975185501</v>
      </c>
      <c r="X27" t="s">
        <v>8</v>
      </c>
      <c r="Y27" t="s">
        <v>8</v>
      </c>
      <c r="Z27">
        <v>1.8071186269208379</v>
      </c>
      <c r="AA27">
        <v>0</v>
      </c>
      <c r="AB27">
        <v>790</v>
      </c>
      <c r="AC27" s="20">
        <v>38.200000000000003</v>
      </c>
      <c r="AD27">
        <v>-0.9</v>
      </c>
      <c r="AF27">
        <v>1.5862041677291014</v>
      </c>
      <c r="AG27" s="24">
        <v>43.3</v>
      </c>
      <c r="AI27">
        <v>0.16585807480337697</v>
      </c>
      <c r="AJ27" t="s">
        <v>72</v>
      </c>
    </row>
    <row r="28" spans="1:41" ht="15.75" x14ac:dyDescent="0.25">
      <c r="A28" s="3" t="s">
        <v>35</v>
      </c>
      <c r="B28" s="4">
        <v>0.71587541299559476</v>
      </c>
      <c r="C28" s="4">
        <v>0.80080445420568225</v>
      </c>
      <c r="D28" s="4">
        <v>6.8996495230663442</v>
      </c>
      <c r="E28" s="4">
        <v>8.4163293902676202</v>
      </c>
      <c r="G28" s="3" t="s">
        <v>35</v>
      </c>
      <c r="H28" s="14">
        <v>0.89402752122707074</v>
      </c>
      <c r="I28" s="19">
        <f t="shared" si="0"/>
        <v>0.8197931904904866</v>
      </c>
      <c r="J28">
        <f t="shared" si="1"/>
        <v>0.73291767401304153</v>
      </c>
      <c r="K28" s="3" t="s">
        <v>35</v>
      </c>
      <c r="N28" s="37" t="s">
        <v>63</v>
      </c>
      <c r="O28" s="37">
        <v>0.3086542108086362</v>
      </c>
      <c r="P28">
        <v>0.28470020225274406</v>
      </c>
      <c r="Q28" t="s">
        <v>33</v>
      </c>
      <c r="R28">
        <v>0.3158669525252325</v>
      </c>
      <c r="S28" t="s">
        <v>63</v>
      </c>
      <c r="W28" s="37">
        <v>0.26343453459696131</v>
      </c>
      <c r="X28" t="s">
        <v>47</v>
      </c>
      <c r="Y28" t="s">
        <v>47</v>
      </c>
      <c r="Z28">
        <v>0.24344104896957083</v>
      </c>
      <c r="AA28">
        <v>0</v>
      </c>
      <c r="AB28">
        <v>2208</v>
      </c>
      <c r="AC28" s="21">
        <v>26.3</v>
      </c>
      <c r="AD28">
        <v>0.13333333333333333</v>
      </c>
      <c r="AF28">
        <v>0.22540474233774468</v>
      </c>
      <c r="AG28" s="25">
        <v>24.2</v>
      </c>
      <c r="AN28">
        <v>0</v>
      </c>
      <c r="AO28" t="s">
        <v>17</v>
      </c>
    </row>
    <row r="29" spans="1:41" ht="15.75" x14ac:dyDescent="0.25">
      <c r="A29" s="6" t="s">
        <v>73</v>
      </c>
      <c r="B29" s="4">
        <v>3.338845831603958E-3</v>
      </c>
      <c r="C29" s="4">
        <v>3.3035495079851263E-2</v>
      </c>
      <c r="D29" s="4">
        <v>2.4268794758956862E-2</v>
      </c>
      <c r="E29" s="4">
        <v>6.0643135670412088E-2</v>
      </c>
      <c r="G29" s="3" t="s">
        <v>73</v>
      </c>
      <c r="H29" s="14">
        <v>2.6110318859542698E-2</v>
      </c>
      <c r="I29" s="19">
        <f t="shared" si="0"/>
        <v>0.40019030168319047</v>
      </c>
      <c r="J29">
        <f t="shared" si="1"/>
        <v>1.044909638144469E-2</v>
      </c>
      <c r="K29" s="3" t="s">
        <v>73</v>
      </c>
      <c r="N29" s="37" t="s">
        <v>21</v>
      </c>
      <c r="O29" s="37">
        <v>0.31729750661011979</v>
      </c>
      <c r="P29">
        <v>0.28576706636160121</v>
      </c>
      <c r="Q29" t="s">
        <v>38</v>
      </c>
      <c r="R29">
        <v>0.32086286381725837</v>
      </c>
      <c r="S29" t="s">
        <v>21</v>
      </c>
      <c r="W29" s="37">
        <v>0</v>
      </c>
      <c r="X29" t="s">
        <v>17</v>
      </c>
      <c r="Y29" t="s">
        <v>17</v>
      </c>
      <c r="Z29">
        <v>0</v>
      </c>
      <c r="AA29">
        <v>1</v>
      </c>
      <c r="AB29">
        <v>1569</v>
      </c>
      <c r="AC29" s="20">
        <v>73.5</v>
      </c>
      <c r="AD29">
        <v>-5.9333333333333336</v>
      </c>
      <c r="AF29">
        <v>0</v>
      </c>
      <c r="AG29" s="24">
        <v>76.2</v>
      </c>
      <c r="AN29">
        <v>0.19613094397113359</v>
      </c>
      <c r="AO29" t="s">
        <v>72</v>
      </c>
    </row>
    <row r="30" spans="1:41" ht="15.75" x14ac:dyDescent="0.25">
      <c r="A30" s="6" t="s">
        <v>54</v>
      </c>
      <c r="B30" s="4">
        <v>1.5538694637238952</v>
      </c>
      <c r="C30" s="4">
        <v>0.8581031908684037</v>
      </c>
      <c r="D30" s="4">
        <v>2.4635792008679607</v>
      </c>
      <c r="E30" s="4">
        <v>4.8755518554602597</v>
      </c>
      <c r="G30" s="3" t="s">
        <v>54</v>
      </c>
      <c r="H30" s="14">
        <v>1.0879053921062563</v>
      </c>
      <c r="I30" s="19">
        <f t="shared" si="0"/>
        <v>0.50529238000185206</v>
      </c>
      <c r="J30">
        <f t="shared" si="1"/>
        <v>0.54971030479421834</v>
      </c>
      <c r="K30" s="3" t="s">
        <v>54</v>
      </c>
      <c r="N30" s="37" t="s">
        <v>50</v>
      </c>
      <c r="O30" s="37">
        <v>0.39832377634996435</v>
      </c>
      <c r="P30">
        <v>0.29818171838162338</v>
      </c>
      <c r="Q30" t="s">
        <v>63</v>
      </c>
      <c r="R30">
        <v>0.40527004357940877</v>
      </c>
      <c r="S30" t="s">
        <v>50</v>
      </c>
      <c r="W30" s="37">
        <v>0</v>
      </c>
      <c r="X30" t="s">
        <v>27</v>
      </c>
      <c r="Y30" t="s">
        <v>27</v>
      </c>
      <c r="Z30">
        <v>0</v>
      </c>
      <c r="AA30">
        <v>1</v>
      </c>
      <c r="AB30">
        <v>2814</v>
      </c>
      <c r="AC30" s="21">
        <v>47.4</v>
      </c>
      <c r="AD30">
        <v>-4.5333333333333341</v>
      </c>
      <c r="AF30">
        <v>0</v>
      </c>
      <c r="AG30" s="25">
        <v>49.8</v>
      </c>
      <c r="AN30">
        <v>0</v>
      </c>
      <c r="AO30" t="s">
        <v>75</v>
      </c>
    </row>
    <row r="31" spans="1:41" ht="15.75" x14ac:dyDescent="0.25">
      <c r="A31" s="3" t="s">
        <v>9</v>
      </c>
      <c r="B31" s="4">
        <v>0.91299933821102119</v>
      </c>
      <c r="C31" s="4">
        <v>0.48493786279370338</v>
      </c>
      <c r="D31" s="4">
        <v>3.7361585675734559</v>
      </c>
      <c r="E31" s="4">
        <v>5.134095768578181</v>
      </c>
      <c r="G31" s="3" t="s">
        <v>9</v>
      </c>
      <c r="H31" s="14">
        <v>0.81298339030827871</v>
      </c>
      <c r="I31" s="19">
        <f t="shared" si="0"/>
        <v>0.72771501272718464</v>
      </c>
      <c r="J31">
        <f t="shared" si="1"/>
        <v>0.59162021822517874</v>
      </c>
      <c r="K31" s="3" t="s">
        <v>9</v>
      </c>
      <c r="N31" s="37" t="s">
        <v>38</v>
      </c>
      <c r="O31" s="37">
        <v>0.47422983779064309</v>
      </c>
      <c r="P31">
        <v>0.30269848366624941</v>
      </c>
      <c r="Q31" t="s">
        <v>21</v>
      </c>
      <c r="R31">
        <v>0.47284047220740838</v>
      </c>
      <c r="S31" t="s">
        <v>33</v>
      </c>
      <c r="W31" s="37">
        <v>0.93061024795675418</v>
      </c>
      <c r="X31" t="s">
        <v>35</v>
      </c>
      <c r="Y31" t="s">
        <v>35</v>
      </c>
      <c r="Z31">
        <v>0.89797782367351697</v>
      </c>
      <c r="AA31">
        <v>0</v>
      </c>
      <c r="AB31">
        <v>2198</v>
      </c>
      <c r="AC31" s="20">
        <v>43.3</v>
      </c>
      <c r="AD31">
        <v>-0.43333333333333335</v>
      </c>
      <c r="AF31">
        <v>0.73291767401304153</v>
      </c>
      <c r="AG31" s="24">
        <v>50.5</v>
      </c>
    </row>
    <row r="32" spans="1:41" ht="15.75" x14ac:dyDescent="0.25">
      <c r="A32" s="3" t="s">
        <v>43</v>
      </c>
      <c r="B32" s="4">
        <v>1.05E-4</v>
      </c>
      <c r="C32" s="4">
        <v>1.7174746475389564E-3</v>
      </c>
      <c r="D32" s="4">
        <v>0.30163635100842578</v>
      </c>
      <c r="E32" s="4">
        <v>0.30345882565596471</v>
      </c>
      <c r="G32" s="3" t="s">
        <v>43</v>
      </c>
      <c r="H32" s="14">
        <v>0.12871059808711663</v>
      </c>
      <c r="I32" s="19">
        <f t="shared" si="0"/>
        <v>0.99399432643423891</v>
      </c>
      <c r="J32">
        <f t="shared" si="1"/>
        <v>0.12793760425055153</v>
      </c>
      <c r="K32" s="3" t="s">
        <v>43</v>
      </c>
      <c r="N32" s="37" t="s">
        <v>33</v>
      </c>
      <c r="O32" s="37">
        <v>0.49978694522000544</v>
      </c>
      <c r="P32">
        <v>0.38257917467149416</v>
      </c>
      <c r="Q32" t="s">
        <v>50</v>
      </c>
      <c r="R32">
        <v>0.50123216983162988</v>
      </c>
      <c r="S32" t="s">
        <v>65</v>
      </c>
      <c r="T32" t="s">
        <v>65</v>
      </c>
      <c r="U32">
        <v>0.50048089529837758</v>
      </c>
      <c r="W32" s="37">
        <v>7.7242592823431112E-4</v>
      </c>
      <c r="X32" t="s">
        <v>31</v>
      </c>
      <c r="Y32" t="s">
        <v>31</v>
      </c>
      <c r="Z32">
        <v>7.7242592823431122E-4</v>
      </c>
      <c r="AA32">
        <v>1</v>
      </c>
      <c r="AB32">
        <v>1670</v>
      </c>
      <c r="AC32" s="21">
        <v>81.8</v>
      </c>
      <c r="AD32">
        <v>-3.5666666666666669</v>
      </c>
      <c r="AF32">
        <v>7.2917818328914398E-4</v>
      </c>
      <c r="AG32" s="25">
        <v>82.4</v>
      </c>
      <c r="AI32">
        <v>0.29818171838162338</v>
      </c>
      <c r="AJ32" t="s">
        <v>63</v>
      </c>
    </row>
    <row r="33" spans="1:41" ht="15.75" x14ac:dyDescent="0.25">
      <c r="A33" s="3" t="s">
        <v>19</v>
      </c>
      <c r="B33" s="4">
        <v>0</v>
      </c>
      <c r="C33" s="4">
        <v>0.12301101031625243</v>
      </c>
      <c r="D33" s="4">
        <v>0.36432953933586365</v>
      </c>
      <c r="E33" s="4">
        <v>0.4873405496521161</v>
      </c>
      <c r="G33" s="3" t="s">
        <v>19</v>
      </c>
      <c r="H33" s="14">
        <v>0.18456622688776547</v>
      </c>
      <c r="I33" s="19">
        <f t="shared" si="0"/>
        <v>0.74758716383427803</v>
      </c>
      <c r="J33">
        <f t="shared" si="1"/>
        <v>0.13797934209861845</v>
      </c>
      <c r="K33" s="3" t="s">
        <v>19</v>
      </c>
      <c r="N33" s="37" t="s">
        <v>65</v>
      </c>
      <c r="O33" s="37">
        <v>0.50048089529837758</v>
      </c>
      <c r="P33">
        <v>0.49687389998158665</v>
      </c>
      <c r="Q33" t="s">
        <v>65</v>
      </c>
      <c r="R33">
        <v>0.57512458972932157</v>
      </c>
      <c r="S33" t="s">
        <v>38</v>
      </c>
      <c r="W33" s="37">
        <v>0.68358879370141812</v>
      </c>
      <c r="X33" t="s">
        <v>9</v>
      </c>
      <c r="Y33" t="s">
        <v>9</v>
      </c>
      <c r="Z33">
        <v>0.60890215279228022</v>
      </c>
      <c r="AA33">
        <v>0</v>
      </c>
      <c r="AB33">
        <v>1147</v>
      </c>
      <c r="AC33" s="20">
        <v>55.3</v>
      </c>
      <c r="AD33">
        <v>-5.1000000000000005</v>
      </c>
      <c r="AF33">
        <v>0.59162021822517874</v>
      </c>
      <c r="AG33" s="26">
        <v>53</v>
      </c>
      <c r="AN33">
        <v>1.4290253534021222E-3</v>
      </c>
      <c r="AO33" t="s">
        <v>66</v>
      </c>
    </row>
    <row r="34" spans="1:41" ht="15.75" x14ac:dyDescent="0.25">
      <c r="A34" s="3" t="s">
        <v>16</v>
      </c>
      <c r="B34" s="4">
        <v>5.0000000000000001E-3</v>
      </c>
      <c r="C34" s="4">
        <v>1.8543492000000002E-2</v>
      </c>
      <c r="D34" s="4">
        <v>0.69143704922696114</v>
      </c>
      <c r="E34" s="4">
        <v>0.7149805412269612</v>
      </c>
      <c r="G34" s="3" t="s">
        <v>16</v>
      </c>
      <c r="H34" s="14">
        <v>0.66014477066680499</v>
      </c>
      <c r="I34" s="19">
        <f t="shared" si="0"/>
        <v>0.96707114299978347</v>
      </c>
      <c r="J34">
        <f t="shared" si="1"/>
        <v>0.63840695791407709</v>
      </c>
      <c r="K34" s="3" t="s">
        <v>16</v>
      </c>
      <c r="N34" s="37" t="s">
        <v>9</v>
      </c>
      <c r="O34" s="37">
        <v>0.60584724445109961</v>
      </c>
      <c r="P34">
        <v>0.54971030479421834</v>
      </c>
      <c r="Q34" t="s">
        <v>54</v>
      </c>
      <c r="R34">
        <v>0.60890215279228022</v>
      </c>
      <c r="S34" t="s">
        <v>9</v>
      </c>
      <c r="W34" s="37">
        <v>0.17169437412650496</v>
      </c>
      <c r="X34" t="s">
        <v>43</v>
      </c>
      <c r="Y34" t="s">
        <v>43</v>
      </c>
      <c r="Z34">
        <v>0.14473629379626399</v>
      </c>
      <c r="AA34">
        <v>0</v>
      </c>
      <c r="AB34">
        <v>3906</v>
      </c>
      <c r="AC34" s="21">
        <v>94.9</v>
      </c>
      <c r="AD34">
        <v>0.53333333333333333</v>
      </c>
      <c r="AF34">
        <v>0.12793760425055153</v>
      </c>
      <c r="AG34" s="25">
        <v>123.9</v>
      </c>
    </row>
    <row r="35" spans="1:41" ht="15.75" x14ac:dyDescent="0.25">
      <c r="A35" s="3" t="s">
        <v>53</v>
      </c>
      <c r="B35" s="4">
        <v>0</v>
      </c>
      <c r="C35" s="4">
        <v>1.4910276758314103E-2</v>
      </c>
      <c r="D35" s="4">
        <v>6.8389944784457146E-2</v>
      </c>
      <c r="E35" s="4">
        <v>8.3300221542771252E-2</v>
      </c>
      <c r="G35" s="3" t="s">
        <v>53</v>
      </c>
      <c r="H35" s="14">
        <v>0.14514131154607221</v>
      </c>
      <c r="I35" s="19">
        <f t="shared" si="0"/>
        <v>0.82100555698212296</v>
      </c>
      <c r="J35">
        <f t="shared" si="1"/>
        <v>0.11916182332699884</v>
      </c>
      <c r="K35" s="3" t="s">
        <v>53</v>
      </c>
      <c r="N35" s="37" t="s">
        <v>16</v>
      </c>
      <c r="O35" s="37">
        <v>0.67656468332365571</v>
      </c>
      <c r="P35">
        <v>0.59162021822517874</v>
      </c>
      <c r="Q35" t="s">
        <v>9</v>
      </c>
      <c r="R35">
        <v>0.67627103821684686</v>
      </c>
      <c r="S35" t="s">
        <v>16</v>
      </c>
      <c r="W35" s="37">
        <v>0.14616293224371305</v>
      </c>
      <c r="X35" t="s">
        <v>19</v>
      </c>
      <c r="Y35" t="s">
        <v>19</v>
      </c>
      <c r="Z35">
        <v>0.14616293224371305</v>
      </c>
      <c r="AA35">
        <v>0</v>
      </c>
      <c r="AB35">
        <v>1498</v>
      </c>
      <c r="AC35" s="20">
        <v>54.8</v>
      </c>
      <c r="AD35">
        <v>-7.4333333333333336</v>
      </c>
      <c r="AF35">
        <v>0.13797934209861845</v>
      </c>
      <c r="AG35" s="24">
        <v>48.3</v>
      </c>
      <c r="AI35">
        <v>0.49687389998158665</v>
      </c>
      <c r="AJ35" t="s">
        <v>65</v>
      </c>
    </row>
    <row r="36" spans="1:41" ht="15.75" x14ac:dyDescent="0.25">
      <c r="A36" s="6" t="s">
        <v>70</v>
      </c>
      <c r="B36" s="4">
        <v>0.4700181870457778</v>
      </c>
      <c r="C36" s="4">
        <v>0.41713750079311623</v>
      </c>
      <c r="D36" s="4">
        <v>1.45063379232248E-2</v>
      </c>
      <c r="E36" s="4">
        <v>0.90166202576211874</v>
      </c>
      <c r="G36" s="15" t="s">
        <v>70</v>
      </c>
      <c r="H36" s="14">
        <v>5.3568294448704382E-2</v>
      </c>
      <c r="I36" s="19">
        <f t="shared" si="0"/>
        <v>1.6088442796471879E-2</v>
      </c>
      <c r="J36">
        <f t="shared" si="1"/>
        <v>8.6183044094254252E-4</v>
      </c>
      <c r="K36" s="15" t="s">
        <v>70</v>
      </c>
      <c r="N36" s="37" t="s">
        <v>35</v>
      </c>
      <c r="O36" s="37">
        <v>0.80833330141039783</v>
      </c>
      <c r="P36">
        <v>0.63840695791407709</v>
      </c>
      <c r="Q36" t="s">
        <v>16</v>
      </c>
      <c r="R36">
        <v>0.89797782367351697</v>
      </c>
      <c r="S36" t="s">
        <v>35</v>
      </c>
      <c r="T36" t="s">
        <v>54</v>
      </c>
      <c r="U36">
        <v>1.0074502133727765</v>
      </c>
      <c r="W36" s="37">
        <v>0.12622934161066582</v>
      </c>
      <c r="X36" t="s">
        <v>53</v>
      </c>
      <c r="Y36" t="s">
        <v>53</v>
      </c>
      <c r="Z36">
        <v>0.12622934161066582</v>
      </c>
      <c r="AA36">
        <v>0</v>
      </c>
      <c r="AB36">
        <v>1932</v>
      </c>
      <c r="AC36" s="22">
        <v>67</v>
      </c>
      <c r="AD36">
        <v>-2.1666666666666665</v>
      </c>
      <c r="AF36">
        <v>0.11916182332699884</v>
      </c>
      <c r="AG36" s="25">
        <v>74.8</v>
      </c>
      <c r="AI36">
        <v>0.54971030479421834</v>
      </c>
      <c r="AJ36" t="s">
        <v>54</v>
      </c>
    </row>
    <row r="37" spans="1:41" ht="15.75" x14ac:dyDescent="0.25">
      <c r="A37" s="3" t="s">
        <v>41</v>
      </c>
      <c r="B37" s="4">
        <v>0.57069999999999999</v>
      </c>
      <c r="C37" s="4">
        <v>0.11033275551634017</v>
      </c>
      <c r="D37" s="4">
        <v>0.78517103238961838</v>
      </c>
      <c r="E37" s="4">
        <v>1.4662037879059584</v>
      </c>
      <c r="G37" s="3" t="s">
        <v>41</v>
      </c>
      <c r="H37" s="14">
        <v>0.11051632378668119</v>
      </c>
      <c r="I37" s="19">
        <f t="shared" si="0"/>
        <v>0.53551289313677508</v>
      </c>
      <c r="J37">
        <f t="shared" si="1"/>
        <v>5.9182916289846239E-2</v>
      </c>
      <c r="K37" s="3" t="s">
        <v>41</v>
      </c>
      <c r="N37" s="37" t="s">
        <v>54</v>
      </c>
      <c r="O37" s="37">
        <v>1.0074502133727765</v>
      </c>
      <c r="P37">
        <v>0.73291767401304153</v>
      </c>
      <c r="Q37" t="s">
        <v>35</v>
      </c>
      <c r="R37">
        <v>0.96401706329830705</v>
      </c>
      <c r="S37" t="s">
        <v>54</v>
      </c>
      <c r="W37" s="37">
        <v>0.67627103821684686</v>
      </c>
      <c r="X37" t="s">
        <v>16</v>
      </c>
      <c r="Y37" t="s">
        <v>16</v>
      </c>
      <c r="Z37">
        <v>0.67627103821684686</v>
      </c>
      <c r="AA37">
        <v>0</v>
      </c>
      <c r="AB37">
        <v>1631</v>
      </c>
      <c r="AC37" s="20">
        <v>59.3</v>
      </c>
      <c r="AD37">
        <v>-4.0666666666666664</v>
      </c>
      <c r="AF37">
        <v>0.63840695791407709</v>
      </c>
      <c r="AG37" s="24">
        <v>60.2</v>
      </c>
      <c r="AN37">
        <v>0</v>
      </c>
      <c r="AO37" t="s">
        <v>27</v>
      </c>
    </row>
    <row r="38" spans="1:41" ht="15.75" x14ac:dyDescent="0.25">
      <c r="A38" s="3" t="s">
        <v>48</v>
      </c>
      <c r="B38" s="4">
        <v>0.44850022337621287</v>
      </c>
      <c r="C38" s="4">
        <v>0.42097276167839442</v>
      </c>
      <c r="D38" s="4">
        <v>6.7707707025945769</v>
      </c>
      <c r="E38" s="4">
        <v>7.6402436876491837</v>
      </c>
      <c r="G38" s="3" t="s">
        <v>48</v>
      </c>
      <c r="H38" s="14">
        <v>1.2931581392555365</v>
      </c>
      <c r="I38" s="19">
        <f t="shared" si="0"/>
        <v>0.88619826531709311</v>
      </c>
      <c r="J38">
        <f t="shared" si="1"/>
        <v>1.1459944997889364</v>
      </c>
      <c r="K38" s="3" t="s">
        <v>48</v>
      </c>
      <c r="N38" s="37" t="s">
        <v>5</v>
      </c>
      <c r="O38" s="37">
        <v>1.082875362295481</v>
      </c>
      <c r="P38">
        <v>0.98896767324720158</v>
      </c>
      <c r="Q38" t="s">
        <v>5</v>
      </c>
      <c r="R38">
        <v>1.1024428963827793</v>
      </c>
      <c r="S38" t="s">
        <v>5</v>
      </c>
      <c r="W38" s="37">
        <v>1.1607123588802346</v>
      </c>
      <c r="X38" t="s">
        <v>5</v>
      </c>
      <c r="Y38" t="s">
        <v>5</v>
      </c>
      <c r="Z38">
        <v>1.1024428963827793</v>
      </c>
      <c r="AA38">
        <v>0</v>
      </c>
      <c r="AB38">
        <v>893</v>
      </c>
      <c r="AC38" s="21">
        <v>82.1</v>
      </c>
      <c r="AD38">
        <v>-2.5333333333333337</v>
      </c>
      <c r="AF38">
        <v>0.98896767324720158</v>
      </c>
      <c r="AG38" s="25">
        <v>73.2</v>
      </c>
    </row>
    <row r="39" spans="1:41" ht="15.75" x14ac:dyDescent="0.25">
      <c r="A39" s="6" t="s">
        <v>69</v>
      </c>
      <c r="B39" s="4">
        <v>0.21512304868873533</v>
      </c>
      <c r="C39" s="4">
        <v>0.71972524485747325</v>
      </c>
      <c r="D39" s="4">
        <v>0</v>
      </c>
      <c r="E39" s="4">
        <v>0.93484829354620858</v>
      </c>
      <c r="G39" s="16" t="s">
        <v>69</v>
      </c>
      <c r="H39" s="14">
        <v>0.12562488556920692</v>
      </c>
      <c r="I39" s="19">
        <f t="shared" si="0"/>
        <v>0</v>
      </c>
      <c r="J39">
        <f t="shared" si="1"/>
        <v>0</v>
      </c>
      <c r="K39" s="16" t="s">
        <v>69</v>
      </c>
      <c r="N39" s="37" t="s">
        <v>48</v>
      </c>
      <c r="O39" s="37">
        <v>1.213369048529906</v>
      </c>
      <c r="P39">
        <v>1.1459944997889364</v>
      </c>
      <c r="Q39" t="s">
        <v>48</v>
      </c>
      <c r="R39">
        <v>1.2733992746490144</v>
      </c>
      <c r="S39" t="s">
        <v>48</v>
      </c>
      <c r="W39" s="37">
        <v>1.4233496276193647</v>
      </c>
      <c r="X39" t="s">
        <v>48</v>
      </c>
      <c r="Y39" t="s">
        <v>48</v>
      </c>
      <c r="Z39">
        <v>1.2733992746490144</v>
      </c>
      <c r="AA39">
        <v>0</v>
      </c>
      <c r="AB39">
        <v>1228</v>
      </c>
      <c r="AC39" s="20">
        <v>33.5</v>
      </c>
      <c r="AD39">
        <v>-0.43333333333333329</v>
      </c>
      <c r="AF39">
        <v>1.1459944997889364</v>
      </c>
      <c r="AG39" s="24">
        <v>36.9</v>
      </c>
      <c r="AN39">
        <v>1.2977740930878527E-2</v>
      </c>
      <c r="AO39" t="s">
        <v>73</v>
      </c>
    </row>
    <row r="40" spans="1:41" ht="15.75" x14ac:dyDescent="0.25">
      <c r="A40" s="5" t="s">
        <v>74</v>
      </c>
      <c r="B40" s="4">
        <v>4.0000000000000001E-3</v>
      </c>
      <c r="C40" s="4">
        <v>3.8098487367738174E-2</v>
      </c>
      <c r="D40" s="4">
        <v>0</v>
      </c>
      <c r="E40" s="4">
        <v>4.2098487367738177E-2</v>
      </c>
      <c r="G40" s="16" t="s">
        <v>74</v>
      </c>
      <c r="H40" s="14">
        <v>5.8443564592192913E-3</v>
      </c>
      <c r="I40" s="19">
        <f t="shared" si="0"/>
        <v>0</v>
      </c>
      <c r="J40">
        <f t="shared" si="1"/>
        <v>0</v>
      </c>
      <c r="K40" s="16" t="s">
        <v>74</v>
      </c>
      <c r="N40" s="37" t="s">
        <v>7</v>
      </c>
      <c r="O40" s="37">
        <v>1.6192355348545098</v>
      </c>
      <c r="P40">
        <v>1.3534878698278223</v>
      </c>
      <c r="Q40" t="s">
        <v>7</v>
      </c>
      <c r="R40">
        <v>1.6290156724170211</v>
      </c>
      <c r="S40" t="s">
        <v>7</v>
      </c>
      <c r="AN40">
        <v>0.96401706329830705</v>
      </c>
      <c r="AO40" t="s">
        <v>54</v>
      </c>
    </row>
    <row r="41" spans="1:41" ht="15.75" x14ac:dyDescent="0.25">
      <c r="A41" s="6" t="s">
        <v>71</v>
      </c>
      <c r="B41" s="4">
        <v>0</v>
      </c>
      <c r="C41" s="4">
        <v>4.5418272169514351E-3</v>
      </c>
      <c r="D41" s="4">
        <v>6.6243206813362321E-2</v>
      </c>
      <c r="E41" s="4">
        <v>7.0785034030313762E-2</v>
      </c>
      <c r="G41" s="3" t="s">
        <v>71</v>
      </c>
      <c r="H41" s="14">
        <v>9.2984550237278519E-3</v>
      </c>
      <c r="I41" s="19">
        <f t="shared" si="0"/>
        <v>0.93583633490934826</v>
      </c>
      <c r="J41">
        <f t="shared" si="1"/>
        <v>8.7018320697248904E-3</v>
      </c>
      <c r="K41" s="3" t="s">
        <v>71</v>
      </c>
      <c r="N41" s="37" t="s">
        <v>8</v>
      </c>
      <c r="O41" s="37">
        <v>1.8163785992026527</v>
      </c>
      <c r="P41">
        <v>1.5862041677291014</v>
      </c>
      <c r="Q41" t="s">
        <v>8</v>
      </c>
      <c r="R41">
        <v>1.8071186269208379</v>
      </c>
      <c r="S41" t="s">
        <v>8</v>
      </c>
    </row>
    <row r="42" spans="1:41" ht="15.75" x14ac:dyDescent="0.25">
      <c r="A42" s="3" t="s">
        <v>65</v>
      </c>
      <c r="B42" s="4">
        <v>3.8410236715710497</v>
      </c>
      <c r="C42" s="4">
        <v>0.96382185535068599</v>
      </c>
      <c r="D42" s="4">
        <v>14.461380066740711</v>
      </c>
      <c r="E42" s="4">
        <v>19.266225593662448</v>
      </c>
      <c r="G42" s="3" t="s">
        <v>65</v>
      </c>
      <c r="H42" s="14">
        <v>0.66196203989303259</v>
      </c>
      <c r="I42" s="19">
        <f t="shared" si="0"/>
        <v>0.75060784461579888</v>
      </c>
      <c r="J42">
        <f t="shared" si="1"/>
        <v>0.49687389998158665</v>
      </c>
      <c r="K42" s="3" t="s">
        <v>65</v>
      </c>
      <c r="N42" s="37" t="s">
        <v>6</v>
      </c>
      <c r="O42" s="37">
        <v>2.3906698923112093</v>
      </c>
      <c r="P42">
        <v>2.3224181991914179</v>
      </c>
      <c r="Q42" t="s">
        <v>11</v>
      </c>
      <c r="R42">
        <v>2.594992998719309</v>
      </c>
      <c r="S42" t="s">
        <v>6</v>
      </c>
    </row>
    <row r="43" spans="1:41" ht="15.75" x14ac:dyDescent="0.25">
      <c r="A43" s="8" t="s">
        <v>63</v>
      </c>
      <c r="B43" s="9">
        <v>46.597320220028053</v>
      </c>
      <c r="C43" s="9">
        <v>3.4178758686603321</v>
      </c>
      <c r="D43" s="9">
        <v>64.616886193761317</v>
      </c>
      <c r="E43" s="9">
        <v>114.6320822824497</v>
      </c>
      <c r="G43" s="18" t="s">
        <v>63</v>
      </c>
      <c r="H43" s="17">
        <v>0.52898233403182227</v>
      </c>
      <c r="I43" s="19">
        <f t="shared" si="0"/>
        <v>0.56368936956538418</v>
      </c>
      <c r="J43">
        <f t="shared" si="1"/>
        <v>0.29818171838162338</v>
      </c>
      <c r="K43" s="18" t="s">
        <v>63</v>
      </c>
      <c r="N43" s="37" t="s">
        <v>11</v>
      </c>
      <c r="O43" s="37">
        <v>2.6232324397325928</v>
      </c>
      <c r="P43">
        <v>2.4285478074190294</v>
      </c>
      <c r="Q43" t="s">
        <v>6</v>
      </c>
      <c r="R43">
        <v>2.6433993996255483</v>
      </c>
      <c r="S43" t="s">
        <v>11</v>
      </c>
    </row>
    <row r="44" spans="1:41" ht="15.75" x14ac:dyDescent="0.25">
      <c r="A44" s="5"/>
      <c r="B44" s="10"/>
      <c r="C44" s="10"/>
      <c r="D44" s="10"/>
      <c r="E44" s="10"/>
    </row>
    <row r="45" spans="1:41" ht="15.75" x14ac:dyDescent="0.25">
      <c r="A45" s="11" t="s">
        <v>62</v>
      </c>
      <c r="B45" s="11">
        <v>133.04848083409911</v>
      </c>
      <c r="C45" s="11">
        <v>20.537228735436994</v>
      </c>
      <c r="D45" s="11">
        <v>140.30649638984812</v>
      </c>
      <c r="E45" s="11">
        <v>293.89220595938428</v>
      </c>
    </row>
    <row r="46" spans="1:41" x14ac:dyDescent="0.25">
      <c r="AN46">
        <v>9.1294582528898328E-4</v>
      </c>
      <c r="AO46" t="s">
        <v>70</v>
      </c>
    </row>
    <row r="48" spans="1:41" x14ac:dyDescent="0.25">
      <c r="O48">
        <f>125/7</f>
        <v>17.857142857142858</v>
      </c>
    </row>
    <row r="49" spans="40:41" x14ac:dyDescent="0.25">
      <c r="AN49">
        <v>0</v>
      </c>
      <c r="AO49" t="s">
        <v>69</v>
      </c>
    </row>
    <row r="50" spans="40:41" x14ac:dyDescent="0.25">
      <c r="AN50">
        <v>0</v>
      </c>
      <c r="AO50" t="s">
        <v>74</v>
      </c>
    </row>
    <row r="51" spans="40:41" x14ac:dyDescent="0.25">
      <c r="AN51">
        <v>9.2179399601304748E-3</v>
      </c>
      <c r="AO51" t="s">
        <v>71</v>
      </c>
    </row>
    <row r="52" spans="40:41" x14ac:dyDescent="0.25">
      <c r="AN52">
        <v>0.50123216983162988</v>
      </c>
      <c r="AO52" t="s">
        <v>65</v>
      </c>
    </row>
    <row r="53" spans="40:41" x14ac:dyDescent="0.25">
      <c r="AN53">
        <v>0.3158669525252325</v>
      </c>
      <c r="AO53" t="s">
        <v>63</v>
      </c>
    </row>
  </sheetData>
  <sortState xmlns:xlrd2="http://schemas.microsoft.com/office/spreadsheetml/2017/richdata2" ref="R3:S43">
    <sortCondition ref="R3:R43"/>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95294A-0B38-4919-8AFF-FC8CFEF01DDC}">
  <dimension ref="A1:T43"/>
  <sheetViews>
    <sheetView topLeftCell="E2" workbookViewId="0">
      <selection activeCell="Q3" sqref="Q3"/>
    </sheetView>
  </sheetViews>
  <sheetFormatPr defaultRowHeight="15" x14ac:dyDescent="0.25"/>
  <cols>
    <col min="2" max="2" width="18.140625" bestFit="1" customWidth="1"/>
  </cols>
  <sheetData>
    <row r="1" spans="1:20" ht="15.75" x14ac:dyDescent="0.25">
      <c r="A1" s="1" t="s">
        <v>58</v>
      </c>
      <c r="B1" s="2" t="s">
        <v>77</v>
      </c>
      <c r="C1" s="2" t="s">
        <v>58</v>
      </c>
      <c r="D1" s="2" t="s">
        <v>59</v>
      </c>
      <c r="E1" s="2" t="s">
        <v>60</v>
      </c>
      <c r="F1" s="42" t="s">
        <v>61</v>
      </c>
      <c r="G1" t="s">
        <v>62</v>
      </c>
    </row>
    <row r="2" spans="1:20" ht="15.75" x14ac:dyDescent="0.25">
      <c r="A2" s="5" t="s">
        <v>68</v>
      </c>
      <c r="B2" s="4">
        <v>7.4354792446139517E-2</v>
      </c>
      <c r="C2" s="4" t="s">
        <v>68</v>
      </c>
      <c r="D2" s="4">
        <v>0</v>
      </c>
      <c r="E2" s="4">
        <v>0.1551196700302018</v>
      </c>
      <c r="F2" s="5">
        <v>0.85784035126070579</v>
      </c>
      <c r="G2" s="15">
        <v>1.0129600212909076</v>
      </c>
      <c r="H2" s="14">
        <v>0.84686496330573979</v>
      </c>
      <c r="I2">
        <f>H2*B2</f>
        <v>6.2968468576505843E-2</v>
      </c>
      <c r="J2" s="5" t="s">
        <v>68</v>
      </c>
    </row>
    <row r="3" spans="1:20" ht="15.75" x14ac:dyDescent="0.25">
      <c r="A3" s="3" t="s">
        <v>31</v>
      </c>
      <c r="B3" s="4">
        <v>0.19632729830494147</v>
      </c>
      <c r="C3" s="4" t="s">
        <v>31</v>
      </c>
      <c r="D3" s="4">
        <v>0.09</v>
      </c>
      <c r="E3" s="4">
        <v>0.73422918918964764</v>
      </c>
      <c r="F3" s="5">
        <v>3.2556386286873218E-3</v>
      </c>
      <c r="G3" s="3">
        <v>0.82748482781833488</v>
      </c>
      <c r="H3" s="14">
        <v>3.9343786366099528E-3</v>
      </c>
      <c r="I3">
        <f t="shared" ref="I3:I42" si="0">H3*B3</f>
        <v>7.7242592823431112E-4</v>
      </c>
      <c r="J3" s="3" t="s">
        <v>31</v>
      </c>
      <c r="L3">
        <v>0</v>
      </c>
      <c r="M3" t="s">
        <v>25</v>
      </c>
      <c r="Q3">
        <v>0.57512458972932157</v>
      </c>
      <c r="R3" t="s">
        <v>38</v>
      </c>
      <c r="S3">
        <v>0.57512458972932157</v>
      </c>
      <c r="T3" t="s">
        <v>38</v>
      </c>
    </row>
    <row r="4" spans="1:20" ht="15.75" x14ac:dyDescent="0.25">
      <c r="A4" s="3" t="s">
        <v>38</v>
      </c>
      <c r="B4" s="4">
        <v>0.65964799222714143</v>
      </c>
      <c r="C4" s="4" t="s">
        <v>38</v>
      </c>
      <c r="D4" s="4">
        <v>4.8559999999999999E-2</v>
      </c>
      <c r="E4" s="4">
        <v>0.39204</v>
      </c>
      <c r="F4" s="5">
        <v>2.9979850165316657</v>
      </c>
      <c r="G4" s="3">
        <v>3.4385850165316656</v>
      </c>
      <c r="H4" s="14">
        <v>0.87186589894339395</v>
      </c>
      <c r="I4">
        <f t="shared" si="0"/>
        <v>0.57512458972932157</v>
      </c>
      <c r="J4" s="3" t="s">
        <v>38</v>
      </c>
      <c r="L4">
        <v>0</v>
      </c>
      <c r="M4" t="s">
        <v>17</v>
      </c>
      <c r="Q4">
        <v>0.32086286381725837</v>
      </c>
      <c r="R4" t="s">
        <v>21</v>
      </c>
      <c r="S4">
        <v>0.32086286381725837</v>
      </c>
      <c r="T4" t="s">
        <v>21</v>
      </c>
    </row>
    <row r="5" spans="1:20" ht="15.75" x14ac:dyDescent="0.25">
      <c r="A5" s="6" t="s">
        <v>21</v>
      </c>
      <c r="B5" s="4">
        <v>0.32359572414694782</v>
      </c>
      <c r="C5" s="4" t="s">
        <v>21</v>
      </c>
      <c r="D5" s="4">
        <v>6.0000000000000002E-5</v>
      </c>
      <c r="E5" s="4">
        <v>1.9555458723540683E-3</v>
      </c>
      <c r="F5" s="5">
        <v>0.23664356854712174</v>
      </c>
      <c r="G5" s="3">
        <v>0.23865911441947579</v>
      </c>
      <c r="H5" s="14">
        <v>0.99155470815662439</v>
      </c>
      <c r="I5">
        <f t="shared" si="0"/>
        <v>0.32086286381725837</v>
      </c>
      <c r="J5" s="6" t="s">
        <v>21</v>
      </c>
      <c r="L5">
        <v>0</v>
      </c>
      <c r="M5" t="s">
        <v>27</v>
      </c>
      <c r="Q5">
        <v>0.23125822636803353</v>
      </c>
      <c r="R5" t="s">
        <v>13</v>
      </c>
      <c r="S5">
        <v>0.13663844878753501</v>
      </c>
      <c r="T5" t="s">
        <v>13</v>
      </c>
    </row>
    <row r="6" spans="1:20" ht="15.75" x14ac:dyDescent="0.25">
      <c r="A6" s="3" t="s">
        <v>67</v>
      </c>
      <c r="B6" s="4">
        <v>0.76578274644218669</v>
      </c>
      <c r="C6" s="4" t="s">
        <v>67</v>
      </c>
      <c r="D6" s="4">
        <v>8.4241659309016761</v>
      </c>
      <c r="E6" s="4">
        <v>0.55588514636968311</v>
      </c>
      <c r="F6" s="5">
        <v>4.379760736499593</v>
      </c>
      <c r="G6" s="3">
        <v>13.359811813770952</v>
      </c>
      <c r="H6" s="14">
        <v>0.32783102019334193</v>
      </c>
      <c r="I6">
        <f t="shared" si="0"/>
        <v>0.25104733901260134</v>
      </c>
      <c r="J6" s="3" t="s">
        <v>67</v>
      </c>
      <c r="L6">
        <v>0</v>
      </c>
      <c r="M6" t="s">
        <v>69</v>
      </c>
      <c r="Q6">
        <v>2.7468812801081453</v>
      </c>
      <c r="R6" t="s">
        <v>11</v>
      </c>
      <c r="S6">
        <v>2.6433993996255483</v>
      </c>
      <c r="T6" t="s">
        <v>11</v>
      </c>
    </row>
    <row r="7" spans="1:20" ht="15.75" x14ac:dyDescent="0.25">
      <c r="A7" s="5" t="s">
        <v>76</v>
      </c>
      <c r="B7" s="4">
        <v>1.5073336090919634E-5</v>
      </c>
      <c r="C7" s="4" t="s">
        <v>76</v>
      </c>
      <c r="D7" s="4">
        <v>0</v>
      </c>
      <c r="E7" s="4">
        <v>2.3454303266837429E-3</v>
      </c>
      <c r="F7" s="5">
        <v>0</v>
      </c>
      <c r="G7" s="14">
        <v>2.3454303266837429E-3</v>
      </c>
      <c r="H7" s="14">
        <v>0</v>
      </c>
      <c r="I7">
        <f t="shared" si="0"/>
        <v>0</v>
      </c>
      <c r="J7" s="5" t="s">
        <v>76</v>
      </c>
      <c r="L7">
        <v>7.7242592823431112E-4</v>
      </c>
      <c r="M7" t="s">
        <v>31</v>
      </c>
      <c r="Q7">
        <v>0.52634889092052617</v>
      </c>
      <c r="R7" t="s">
        <v>33</v>
      </c>
      <c r="S7">
        <v>0.47284047220740838</v>
      </c>
      <c r="T7" t="s">
        <v>33</v>
      </c>
    </row>
    <row r="8" spans="1:20" ht="15.75" x14ac:dyDescent="0.25">
      <c r="A8" s="3" t="s">
        <v>50</v>
      </c>
      <c r="B8" s="4">
        <v>0.6110865059288636</v>
      </c>
      <c r="C8" s="4" t="s">
        <v>50</v>
      </c>
      <c r="D8" s="4">
        <v>1E-3</v>
      </c>
      <c r="E8" s="4">
        <v>9.3523497933506672E-2</v>
      </c>
      <c r="F8" s="5">
        <v>0.2751973124894514</v>
      </c>
      <c r="G8" s="3">
        <v>0.36972081042295807</v>
      </c>
      <c r="H8" s="14">
        <v>0.74433817283540937</v>
      </c>
      <c r="I8">
        <f t="shared" si="0"/>
        <v>0.45485501326746491</v>
      </c>
      <c r="J8" s="3" t="s">
        <v>50</v>
      </c>
      <c r="L8">
        <v>9.1294582528898317E-4</v>
      </c>
      <c r="M8" t="s">
        <v>70</v>
      </c>
      <c r="Q8">
        <v>2.6256376926798191</v>
      </c>
      <c r="R8" t="s">
        <v>6</v>
      </c>
      <c r="S8">
        <v>2.594992998719309</v>
      </c>
      <c r="T8" t="s">
        <v>6</v>
      </c>
    </row>
    <row r="9" spans="1:20" ht="15.75" x14ac:dyDescent="0.25">
      <c r="A9" s="3" t="s">
        <v>25</v>
      </c>
      <c r="B9" s="4">
        <v>1.6047834683792412E-2</v>
      </c>
      <c r="C9" s="4" t="s">
        <v>25</v>
      </c>
      <c r="D9" s="4">
        <v>1E-3</v>
      </c>
      <c r="E9" s="4">
        <v>3.0000000000000001E-3</v>
      </c>
      <c r="F9" s="5">
        <v>0</v>
      </c>
      <c r="G9" s="16">
        <v>4.0000000000000001E-3</v>
      </c>
      <c r="H9" s="14">
        <v>0</v>
      </c>
      <c r="I9">
        <f t="shared" si="0"/>
        <v>0</v>
      </c>
      <c r="J9" s="3" t="s">
        <v>25</v>
      </c>
      <c r="L9">
        <v>1.4559729438892617E-3</v>
      </c>
      <c r="M9" t="s">
        <v>66</v>
      </c>
      <c r="Q9">
        <v>2.4608426780420203E-2</v>
      </c>
      <c r="R9" t="s">
        <v>45</v>
      </c>
      <c r="S9">
        <v>2.3808149816231704E-2</v>
      </c>
      <c r="T9" t="s">
        <v>45</v>
      </c>
    </row>
    <row r="10" spans="1:20" ht="15.75" x14ac:dyDescent="0.25">
      <c r="A10" s="3" t="s">
        <v>13</v>
      </c>
      <c r="B10" s="4">
        <v>0.25541079218065355</v>
      </c>
      <c r="C10" s="4" t="s">
        <v>13</v>
      </c>
      <c r="D10" s="4">
        <v>0</v>
      </c>
      <c r="E10" s="4">
        <v>5.9713853429157825E-2</v>
      </c>
      <c r="F10" s="5">
        <v>0.57175373998617585</v>
      </c>
      <c r="G10" s="3">
        <v>0.63146759341533365</v>
      </c>
      <c r="H10" s="14">
        <v>0.90543639285399979</v>
      </c>
      <c r="I10">
        <f t="shared" si="0"/>
        <v>0.23125822636803353</v>
      </c>
      <c r="J10" s="3" t="s">
        <v>13</v>
      </c>
      <c r="L10">
        <v>9.2179399601304748E-3</v>
      </c>
      <c r="M10" t="s">
        <v>71</v>
      </c>
      <c r="Q10">
        <v>7.8789997245097831E-2</v>
      </c>
      <c r="R10" t="s">
        <v>24</v>
      </c>
      <c r="S10">
        <v>7.8789997245097831E-2</v>
      </c>
      <c r="T10" t="s">
        <v>24</v>
      </c>
    </row>
    <row r="11" spans="1:20" ht="15.75" x14ac:dyDescent="0.25">
      <c r="A11" s="3" t="s">
        <v>11</v>
      </c>
      <c r="B11" s="4">
        <v>3.034291057530258</v>
      </c>
      <c r="C11" s="4" t="s">
        <v>11</v>
      </c>
      <c r="D11" s="4">
        <v>0.12233588332926433</v>
      </c>
      <c r="E11" s="4">
        <v>0.88209562689214993</v>
      </c>
      <c r="F11" s="5">
        <v>9.5997225192718236</v>
      </c>
      <c r="G11" s="3">
        <v>10.604154029493237</v>
      </c>
      <c r="H11" s="14">
        <v>0.9052794303602345</v>
      </c>
      <c r="I11">
        <f t="shared" si="0"/>
        <v>2.7468812801081453</v>
      </c>
      <c r="J11" s="3" t="s">
        <v>11</v>
      </c>
      <c r="L11">
        <v>1.2977740930878527E-2</v>
      </c>
      <c r="M11" t="s">
        <v>73</v>
      </c>
      <c r="Q11">
        <v>6.2708089901074959E-2</v>
      </c>
      <c r="R11" t="s">
        <v>41</v>
      </c>
      <c r="S11">
        <v>6.2708089901074945E-2</v>
      </c>
      <c r="T11" t="s">
        <v>41</v>
      </c>
    </row>
    <row r="12" spans="1:20" ht="15.75" x14ac:dyDescent="0.25">
      <c r="A12" s="5" t="s">
        <v>6</v>
      </c>
      <c r="B12" s="4">
        <v>2.844539791963884</v>
      </c>
      <c r="C12" s="4" t="s">
        <v>6</v>
      </c>
      <c r="D12" s="4">
        <v>0.01</v>
      </c>
      <c r="E12" s="4">
        <v>6.1432300667173055E-2</v>
      </c>
      <c r="F12" s="5">
        <v>0.8568001025114903</v>
      </c>
      <c r="G12" s="16">
        <v>0.9282324031786634</v>
      </c>
      <c r="H12" s="14">
        <v>0.92304481030552432</v>
      </c>
      <c r="I12">
        <f t="shared" si="0"/>
        <v>2.6256376926798191</v>
      </c>
      <c r="J12" s="5" t="s">
        <v>6</v>
      </c>
      <c r="L12">
        <v>2.4608426780420203E-2</v>
      </c>
      <c r="M12" t="s">
        <v>45</v>
      </c>
      <c r="Q12">
        <v>0.22979693158839895</v>
      </c>
      <c r="R12" t="s">
        <v>40</v>
      </c>
      <c r="S12">
        <v>0.22979693158839895</v>
      </c>
      <c r="T12" t="s">
        <v>40</v>
      </c>
    </row>
    <row r="13" spans="1:20" ht="15.75" x14ac:dyDescent="0.25">
      <c r="A13" s="3" t="s">
        <v>5</v>
      </c>
      <c r="B13" s="4">
        <v>1.3181487259581859</v>
      </c>
      <c r="C13" s="4" t="s">
        <v>5</v>
      </c>
      <c r="D13" s="4">
        <v>0.15939999999999999</v>
      </c>
      <c r="E13" s="4">
        <v>0.25128386029635308</v>
      </c>
      <c r="F13" s="5">
        <v>3.0278</v>
      </c>
      <c r="G13" s="3">
        <v>3.438483860296353</v>
      </c>
      <c r="H13" s="14">
        <v>0.88056251621871584</v>
      </c>
      <c r="I13">
        <f t="shared" si="0"/>
        <v>1.1607123588802346</v>
      </c>
      <c r="J13" s="3" t="s">
        <v>5</v>
      </c>
      <c r="L13">
        <v>6.2708089901074959E-2</v>
      </c>
      <c r="M13" t="s">
        <v>41</v>
      </c>
      <c r="Q13">
        <v>0.45485501326746491</v>
      </c>
      <c r="R13" t="s">
        <v>50</v>
      </c>
      <c r="S13">
        <v>0.40527004357940877</v>
      </c>
      <c r="T13" t="s">
        <v>50</v>
      </c>
    </row>
    <row r="14" spans="1:20" ht="15.75" x14ac:dyDescent="0.25">
      <c r="A14" s="6" t="s">
        <v>40</v>
      </c>
      <c r="B14" s="4">
        <v>0.29125438385962982</v>
      </c>
      <c r="C14" s="4" t="s">
        <v>40</v>
      </c>
      <c r="D14" s="4">
        <v>0.7994</v>
      </c>
      <c r="E14" s="4">
        <v>0.79559741442951637</v>
      </c>
      <c r="F14" s="5">
        <v>5.963890434470688</v>
      </c>
      <c r="G14" s="16">
        <v>7.5588878489002038</v>
      </c>
      <c r="H14" s="14">
        <v>0.78899046442902532</v>
      </c>
      <c r="I14">
        <f t="shared" si="0"/>
        <v>0.22979693158839895</v>
      </c>
      <c r="J14" s="6" t="s">
        <v>40</v>
      </c>
      <c r="L14">
        <v>6.2968468576505801E-2</v>
      </c>
      <c r="M14" t="s">
        <v>68</v>
      </c>
      <c r="Q14">
        <v>9.1737053810015207E-2</v>
      </c>
      <c r="R14" t="s">
        <v>29</v>
      </c>
      <c r="S14">
        <v>9.1737053810015207E-2</v>
      </c>
      <c r="T14" t="s">
        <v>29</v>
      </c>
    </row>
    <row r="15" spans="1:20" ht="15.75" x14ac:dyDescent="0.25">
      <c r="A15" s="3" t="s">
        <v>33</v>
      </c>
      <c r="B15" s="4">
        <v>0.65693832846434919</v>
      </c>
      <c r="C15" s="4" t="s">
        <v>33</v>
      </c>
      <c r="D15" s="4">
        <v>1.4475</v>
      </c>
      <c r="E15" s="4">
        <v>3.4335800500000002</v>
      </c>
      <c r="F15" s="5">
        <v>19.673498248659318</v>
      </c>
      <c r="G15" s="3">
        <v>24.554578298659319</v>
      </c>
      <c r="H15" s="14">
        <v>0.8012150731879395</v>
      </c>
      <c r="I15">
        <f t="shared" si="0"/>
        <v>0.52634889092052617</v>
      </c>
      <c r="J15" s="3" t="s">
        <v>33</v>
      </c>
      <c r="L15">
        <v>7.8789997245097831E-2</v>
      </c>
      <c r="M15" t="s">
        <v>24</v>
      </c>
      <c r="Q15">
        <v>0</v>
      </c>
      <c r="R15" t="s">
        <v>25</v>
      </c>
      <c r="S15">
        <v>0</v>
      </c>
      <c r="T15" t="s">
        <v>25</v>
      </c>
    </row>
    <row r="16" spans="1:20" ht="15.75" x14ac:dyDescent="0.25">
      <c r="A16" s="3" t="s">
        <v>24</v>
      </c>
      <c r="B16" s="4">
        <v>7.8789997245097831E-2</v>
      </c>
      <c r="C16" s="4" t="s">
        <v>24</v>
      </c>
      <c r="D16" s="4">
        <v>0</v>
      </c>
      <c r="E16" s="4">
        <v>0</v>
      </c>
      <c r="F16" s="5">
        <v>0.14854554321491809</v>
      </c>
      <c r="G16" s="3">
        <v>0.14854554321491809</v>
      </c>
      <c r="H16" s="14">
        <v>1</v>
      </c>
      <c r="I16">
        <f t="shared" si="0"/>
        <v>7.8789997245097831E-2</v>
      </c>
      <c r="J16" s="3" t="s">
        <v>24</v>
      </c>
      <c r="L16">
        <v>9.1737053810015207E-2</v>
      </c>
      <c r="M16" t="s">
        <v>29</v>
      </c>
      <c r="Q16">
        <v>1.6375949329054313</v>
      </c>
      <c r="R16" t="s">
        <v>7</v>
      </c>
      <c r="S16">
        <v>1.6290156724170211</v>
      </c>
      <c r="T16" t="s">
        <v>7</v>
      </c>
    </row>
    <row r="17" spans="1:20" ht="15.75" x14ac:dyDescent="0.25">
      <c r="A17" s="6" t="s">
        <v>17</v>
      </c>
      <c r="B17" s="4">
        <v>3.3900451887498663E-2</v>
      </c>
      <c r="C17" s="4" t="s">
        <v>17</v>
      </c>
      <c r="D17" s="4">
        <v>0</v>
      </c>
      <c r="E17" s="4">
        <v>5.409024949918937E-2</v>
      </c>
      <c r="F17" s="5">
        <v>0</v>
      </c>
      <c r="G17" s="16">
        <v>5.409024949918937E-2</v>
      </c>
      <c r="H17" s="14">
        <v>0</v>
      </c>
      <c r="I17">
        <f t="shared" si="0"/>
        <v>0</v>
      </c>
      <c r="J17" s="6" t="s">
        <v>17</v>
      </c>
      <c r="L17">
        <v>0.12622934161066582</v>
      </c>
      <c r="M17" t="s">
        <v>53</v>
      </c>
      <c r="Q17">
        <v>1.9100344975185501</v>
      </c>
      <c r="R17" t="s">
        <v>8</v>
      </c>
      <c r="S17">
        <v>1.8071186269208379</v>
      </c>
      <c r="T17" t="s">
        <v>8</v>
      </c>
    </row>
    <row r="18" spans="1:20" ht="15.75" x14ac:dyDescent="0.25">
      <c r="A18" s="3" t="s">
        <v>72</v>
      </c>
      <c r="B18" s="4">
        <v>0.29737988995011105</v>
      </c>
      <c r="C18" s="4" t="s">
        <v>72</v>
      </c>
      <c r="D18" s="4">
        <v>1.2926694244057913E-2</v>
      </c>
      <c r="E18" s="4">
        <v>1.5408489863052759E-2</v>
      </c>
      <c r="F18" s="5">
        <v>3.8468054285115301E-2</v>
      </c>
      <c r="G18" s="3">
        <v>6.6803238392225975E-2</v>
      </c>
      <c r="H18" s="14">
        <v>0.57584115996376461</v>
      </c>
      <c r="I18">
        <f t="shared" si="0"/>
        <v>0.17124358077876861</v>
      </c>
      <c r="J18" s="3" t="s">
        <v>72</v>
      </c>
      <c r="L18">
        <v>0.14616293224371305</v>
      </c>
      <c r="M18" t="s">
        <v>19</v>
      </c>
      <c r="Q18">
        <v>0.26343453459696131</v>
      </c>
      <c r="R18" t="s">
        <v>47</v>
      </c>
      <c r="S18">
        <v>0.24344104896957083</v>
      </c>
      <c r="T18" t="s">
        <v>47</v>
      </c>
    </row>
    <row r="19" spans="1:20" ht="15.75" x14ac:dyDescent="0.25">
      <c r="A19" s="7" t="s">
        <v>75</v>
      </c>
      <c r="B19" s="4">
        <v>9.7287725427816252E-5</v>
      </c>
      <c r="C19" s="4" t="s">
        <v>75</v>
      </c>
      <c r="D19" s="4">
        <v>0</v>
      </c>
      <c r="E19" s="4">
        <v>2.7113388999334786E-3</v>
      </c>
      <c r="F19" s="5">
        <v>0</v>
      </c>
      <c r="G19" s="15">
        <v>2.7113388999334786E-3</v>
      </c>
      <c r="H19" s="14">
        <v>0</v>
      </c>
      <c r="I19">
        <f t="shared" si="0"/>
        <v>0</v>
      </c>
      <c r="J19" s="7" t="s">
        <v>75</v>
      </c>
      <c r="L19">
        <v>0.17124358077876861</v>
      </c>
      <c r="M19" t="s">
        <v>72</v>
      </c>
      <c r="Q19">
        <v>0</v>
      </c>
      <c r="R19" t="s">
        <v>17</v>
      </c>
      <c r="S19">
        <v>0</v>
      </c>
      <c r="T19" t="s">
        <v>17</v>
      </c>
    </row>
    <row r="20" spans="1:20" ht="15.75" x14ac:dyDescent="0.25">
      <c r="A20" s="3" t="s">
        <v>45</v>
      </c>
      <c r="B20" s="4">
        <v>7.2592757671730332E-2</v>
      </c>
      <c r="C20" s="4" t="s">
        <v>45</v>
      </c>
      <c r="D20" s="4">
        <v>4.7E-2</v>
      </c>
      <c r="E20" s="4">
        <v>0.16527175713558812</v>
      </c>
      <c r="F20" s="5">
        <v>0.10886207843252968</v>
      </c>
      <c r="G20" s="3">
        <v>0.32113383556811781</v>
      </c>
      <c r="H20" s="14">
        <v>0.33899286333357492</v>
      </c>
      <c r="I20">
        <f t="shared" si="0"/>
        <v>2.4608426780420203E-2</v>
      </c>
      <c r="J20" s="3" t="s">
        <v>45</v>
      </c>
      <c r="L20">
        <v>0.17169437412650496</v>
      </c>
      <c r="M20" t="s">
        <v>43</v>
      </c>
      <c r="Q20">
        <v>0</v>
      </c>
      <c r="R20" t="s">
        <v>27</v>
      </c>
      <c r="S20">
        <v>0</v>
      </c>
      <c r="T20" t="s">
        <v>27</v>
      </c>
    </row>
    <row r="21" spans="1:20" ht="15.75" x14ac:dyDescent="0.25">
      <c r="A21" s="3" t="s">
        <v>29</v>
      </c>
      <c r="B21" s="4">
        <v>0.14499864265668413</v>
      </c>
      <c r="C21" s="4" t="s">
        <v>29</v>
      </c>
      <c r="D21" s="4">
        <v>0.41</v>
      </c>
      <c r="E21" s="4">
        <v>0.57498227269708513</v>
      </c>
      <c r="F21" s="5">
        <v>1.6965203950721954</v>
      </c>
      <c r="G21" s="3">
        <v>2.6815026677692808</v>
      </c>
      <c r="H21" s="14">
        <v>0.63267525908654654</v>
      </c>
      <c r="I21">
        <f t="shared" si="0"/>
        <v>9.1737053810015207E-2</v>
      </c>
      <c r="J21" s="3" t="s">
        <v>29</v>
      </c>
      <c r="L21">
        <v>0.22979693158839895</v>
      </c>
      <c r="M21" t="s">
        <v>40</v>
      </c>
      <c r="Q21">
        <v>0.93061024795675418</v>
      </c>
      <c r="R21" t="s">
        <v>35</v>
      </c>
      <c r="S21">
        <v>0.89797782367351697</v>
      </c>
      <c r="T21" t="s">
        <v>35</v>
      </c>
    </row>
    <row r="22" spans="1:20" ht="15.75" x14ac:dyDescent="0.25">
      <c r="A22" s="6" t="s">
        <v>66</v>
      </c>
      <c r="B22" s="4">
        <v>0.31667258720629932</v>
      </c>
      <c r="C22" s="4" t="s">
        <v>66</v>
      </c>
      <c r="D22" s="4">
        <v>12.013781720793025</v>
      </c>
      <c r="E22" s="4">
        <v>1.6514854316057155</v>
      </c>
      <c r="F22" s="5">
        <v>6.3119322855070326E-2</v>
      </c>
      <c r="G22" s="3">
        <v>13.728386475253812</v>
      </c>
      <c r="H22" s="14">
        <v>4.5977233354295823E-3</v>
      </c>
      <c r="I22">
        <f t="shared" si="0"/>
        <v>1.4559729438892617E-3</v>
      </c>
      <c r="J22" s="6" t="s">
        <v>66</v>
      </c>
      <c r="L22">
        <v>0.23125822636803353</v>
      </c>
      <c r="M22" t="s">
        <v>13</v>
      </c>
      <c r="Q22">
        <v>7.7242592823431112E-4</v>
      </c>
      <c r="R22" t="s">
        <v>31</v>
      </c>
      <c r="S22">
        <v>7.7242592823431122E-4</v>
      </c>
      <c r="T22" t="s">
        <v>31</v>
      </c>
    </row>
    <row r="23" spans="1:20" ht="15.75" x14ac:dyDescent="0.25">
      <c r="A23" s="3" t="s">
        <v>7</v>
      </c>
      <c r="B23" s="4">
        <v>1.8422053736488859</v>
      </c>
      <c r="C23" s="4" t="s">
        <v>7</v>
      </c>
      <c r="D23" s="4">
        <v>4.725E-2</v>
      </c>
      <c r="E23" s="4">
        <v>2.4298278905805479E-2</v>
      </c>
      <c r="F23" s="5">
        <v>0.57263499637908777</v>
      </c>
      <c r="G23" s="3">
        <v>0.64418327528489328</v>
      </c>
      <c r="H23" s="14">
        <v>0.88893179681797396</v>
      </c>
      <c r="I23">
        <f t="shared" si="0"/>
        <v>1.6375949329054313</v>
      </c>
      <c r="J23" s="3" t="s">
        <v>7</v>
      </c>
      <c r="L23">
        <v>0.25104733901260134</v>
      </c>
      <c r="M23" t="s">
        <v>67</v>
      </c>
      <c r="Q23">
        <v>0.68358879370141812</v>
      </c>
      <c r="R23" t="s">
        <v>9</v>
      </c>
      <c r="S23">
        <v>0.60890215279228022</v>
      </c>
      <c r="T23" t="s">
        <v>9</v>
      </c>
    </row>
    <row r="24" spans="1:20" ht="15.75" x14ac:dyDescent="0.25">
      <c r="A24" s="3" t="s">
        <v>8</v>
      </c>
      <c r="B24" s="4">
        <v>2.3098580370834281</v>
      </c>
      <c r="C24" s="4" t="s">
        <v>8</v>
      </c>
      <c r="D24" s="4">
        <v>5.1499999999999997E-2</v>
      </c>
      <c r="E24" s="4">
        <v>0.18159730787455394</v>
      </c>
      <c r="F24" s="5">
        <v>1.1135509925294318</v>
      </c>
      <c r="G24" s="3">
        <v>1.3466483004039858</v>
      </c>
      <c r="H24" s="14">
        <v>0.82690557898107009</v>
      </c>
      <c r="I24">
        <f t="shared" si="0"/>
        <v>1.9100344975185501</v>
      </c>
      <c r="J24" s="3" t="s">
        <v>8</v>
      </c>
      <c r="L24">
        <v>0.26343453459696131</v>
      </c>
      <c r="M24" t="s">
        <v>47</v>
      </c>
      <c r="Q24">
        <v>0.17169437412650496</v>
      </c>
      <c r="R24" t="s">
        <v>43</v>
      </c>
      <c r="S24">
        <v>0.14473629379626399</v>
      </c>
      <c r="T24" t="s">
        <v>43</v>
      </c>
    </row>
    <row r="25" spans="1:20" ht="15.75" x14ac:dyDescent="0.25">
      <c r="A25" s="3" t="s">
        <v>47</v>
      </c>
      <c r="B25" s="4">
        <v>0.42284570692763351</v>
      </c>
      <c r="C25" s="4" t="s">
        <v>47</v>
      </c>
      <c r="D25" s="4">
        <v>1.2999999999999999E-3</v>
      </c>
      <c r="E25" s="4">
        <v>0.11829733432795012</v>
      </c>
      <c r="F25" s="5">
        <v>0.19764027606776885</v>
      </c>
      <c r="G25" s="16">
        <v>0.31723761039571896</v>
      </c>
      <c r="H25" s="14">
        <v>0.62300392384507741</v>
      </c>
      <c r="I25">
        <f t="shared" si="0"/>
        <v>0.26343453459696131</v>
      </c>
      <c r="J25" s="3" t="s">
        <v>47</v>
      </c>
      <c r="L25">
        <v>0.3158669525252325</v>
      </c>
      <c r="M25" t="s">
        <v>63</v>
      </c>
      <c r="Q25">
        <v>0.14616293224371305</v>
      </c>
      <c r="R25" t="s">
        <v>19</v>
      </c>
      <c r="S25">
        <v>0.14616293224371305</v>
      </c>
      <c r="T25" t="s">
        <v>19</v>
      </c>
    </row>
    <row r="26" spans="1:20" ht="15.75" x14ac:dyDescent="0.25">
      <c r="A26" s="3" t="s">
        <v>27</v>
      </c>
      <c r="B26" s="4">
        <v>1.424308011949443E-2</v>
      </c>
      <c r="C26" s="4" t="s">
        <v>27</v>
      </c>
      <c r="D26" s="4">
        <v>0</v>
      </c>
      <c r="E26" s="4">
        <v>2.1700000000000001E-3</v>
      </c>
      <c r="F26" s="5">
        <v>0</v>
      </c>
      <c r="G26">
        <v>2.1700000000000001E-3</v>
      </c>
      <c r="H26">
        <v>0</v>
      </c>
      <c r="I26">
        <f t="shared" si="0"/>
        <v>0</v>
      </c>
      <c r="J26" s="3" t="s">
        <v>27</v>
      </c>
      <c r="L26">
        <v>0.32086286381725837</v>
      </c>
      <c r="M26" t="s">
        <v>21</v>
      </c>
      <c r="Q26">
        <v>0.12622934161066582</v>
      </c>
      <c r="R26" t="s">
        <v>53</v>
      </c>
      <c r="S26">
        <v>0.12622934161066582</v>
      </c>
      <c r="T26" t="s">
        <v>53</v>
      </c>
    </row>
    <row r="27" spans="1:20" ht="15.75" x14ac:dyDescent="0.25">
      <c r="A27" s="3" t="s">
        <v>35</v>
      </c>
      <c r="B27" s="4">
        <v>1.1307572689586993</v>
      </c>
      <c r="C27" s="4" t="s">
        <v>35</v>
      </c>
      <c r="D27" s="4">
        <v>0.71587541299559476</v>
      </c>
      <c r="E27" s="4">
        <v>1.0628044542056823</v>
      </c>
      <c r="F27" s="5">
        <v>8.2702090891264319</v>
      </c>
      <c r="G27" s="3">
        <v>10.048888956327708</v>
      </c>
      <c r="H27" s="14">
        <v>0.82299736071008578</v>
      </c>
      <c r="I27">
        <f t="shared" si="0"/>
        <v>0.93061024795675418</v>
      </c>
      <c r="J27" s="3" t="s">
        <v>35</v>
      </c>
      <c r="L27">
        <v>0.45485501326746491</v>
      </c>
      <c r="M27" t="s">
        <v>50</v>
      </c>
      <c r="Q27">
        <v>0.67627103821684686</v>
      </c>
      <c r="R27" t="s">
        <v>16</v>
      </c>
      <c r="S27">
        <v>0.67627103821684686</v>
      </c>
      <c r="T27" t="s">
        <v>16</v>
      </c>
    </row>
    <row r="28" spans="1:20" ht="15.75" x14ac:dyDescent="0.25">
      <c r="A28" s="6" t="s">
        <v>73</v>
      </c>
      <c r="B28" s="4">
        <v>3.1238127247505347E-2</v>
      </c>
      <c r="C28" s="4" t="s">
        <v>73</v>
      </c>
      <c r="D28" s="4">
        <v>3.338845831603958E-3</v>
      </c>
      <c r="E28" s="4">
        <v>3.6697668318084353E-2</v>
      </c>
      <c r="F28" s="5">
        <v>2.8454135602651819E-2</v>
      </c>
      <c r="G28" s="3">
        <v>6.8490649752340135E-2</v>
      </c>
      <c r="H28" s="14">
        <v>0.41544554921790067</v>
      </c>
      <c r="I28">
        <f t="shared" si="0"/>
        <v>1.2977740930878527E-2</v>
      </c>
      <c r="J28" s="6" t="s">
        <v>73</v>
      </c>
      <c r="L28">
        <v>0.50186045725271067</v>
      </c>
      <c r="M28" t="s">
        <v>65</v>
      </c>
      <c r="Q28">
        <v>1.1607123588802346</v>
      </c>
      <c r="R28" t="s">
        <v>5</v>
      </c>
      <c r="S28">
        <v>1.1024428963827793</v>
      </c>
      <c r="T28" t="s">
        <v>5</v>
      </c>
    </row>
    <row r="29" spans="1:20" ht="15.75" x14ac:dyDescent="0.25">
      <c r="A29" s="3" t="s">
        <v>54</v>
      </c>
      <c r="B29" s="4">
        <v>1.709607518540937</v>
      </c>
      <c r="C29" s="4" t="s">
        <v>54</v>
      </c>
      <c r="D29" s="4">
        <v>1.8637741940973529</v>
      </c>
      <c r="E29" s="4">
        <v>1.1190965613945454</v>
      </c>
      <c r="F29" s="5">
        <v>4.2499198561490648</v>
      </c>
      <c r="G29" s="3">
        <v>7.2327906116409633</v>
      </c>
      <c r="H29" s="14">
        <v>0.58759061119631251</v>
      </c>
      <c r="I29">
        <f t="shared" si="0"/>
        <v>1.0045493267252803</v>
      </c>
      <c r="J29" s="3" t="s">
        <v>54</v>
      </c>
      <c r="L29">
        <v>0.52634889092052617</v>
      </c>
      <c r="M29" t="s">
        <v>33</v>
      </c>
      <c r="Q29">
        <v>1.4233496276193647</v>
      </c>
      <c r="R29" t="s">
        <v>48</v>
      </c>
      <c r="S29">
        <v>1.2733992746490144</v>
      </c>
      <c r="T29" t="s">
        <v>48</v>
      </c>
    </row>
    <row r="30" spans="1:20" ht="15.75" x14ac:dyDescent="0.25">
      <c r="A30" s="3" t="s">
        <v>9</v>
      </c>
      <c r="B30" s="4">
        <v>0.91957269078318893</v>
      </c>
      <c r="C30" s="4" t="s">
        <v>9</v>
      </c>
      <c r="D30" s="4">
        <v>0.91299933821102119</v>
      </c>
      <c r="E30" s="4">
        <v>0.49383021967207308</v>
      </c>
      <c r="F30" s="5">
        <v>4.0752480669626685</v>
      </c>
      <c r="G30" s="3">
        <v>5.482077624845763</v>
      </c>
      <c r="H30" s="14">
        <v>0.74337657104542088</v>
      </c>
      <c r="I30">
        <f t="shared" si="0"/>
        <v>0.68358879370141812</v>
      </c>
      <c r="J30" s="3" t="s">
        <v>9</v>
      </c>
      <c r="L30">
        <v>0.57512458972932157</v>
      </c>
      <c r="M30" t="s">
        <v>38</v>
      </c>
    </row>
    <row r="31" spans="1:20" ht="15.75" x14ac:dyDescent="0.25">
      <c r="A31" s="3" t="s">
        <v>43</v>
      </c>
      <c r="B31" s="4">
        <v>0.17251321442564133</v>
      </c>
      <c r="C31" s="4" t="s">
        <v>43</v>
      </c>
      <c r="D31" s="4">
        <v>1.05E-4</v>
      </c>
      <c r="E31" s="4">
        <v>1.7174746475389564E-3</v>
      </c>
      <c r="F31" s="5">
        <v>0.38213635100842575</v>
      </c>
      <c r="G31" s="16">
        <v>0.38395882565596468</v>
      </c>
      <c r="H31" s="14">
        <v>0.99525346332533082</v>
      </c>
      <c r="I31">
        <f t="shared" si="0"/>
        <v>0.17169437412650496</v>
      </c>
      <c r="J31" s="3" t="s">
        <v>43</v>
      </c>
      <c r="L31">
        <v>0.67627103821684686</v>
      </c>
      <c r="M31" t="s">
        <v>16</v>
      </c>
    </row>
    <row r="32" spans="1:20" ht="15.75" x14ac:dyDescent="0.25">
      <c r="A32" s="3" t="s">
        <v>19</v>
      </c>
      <c r="B32" s="4">
        <v>0.19551289711030115</v>
      </c>
      <c r="C32" s="4" t="s">
        <v>19</v>
      </c>
      <c r="D32" s="4">
        <v>0</v>
      </c>
      <c r="E32" s="4">
        <v>0.12301101031625243</v>
      </c>
      <c r="F32" s="5">
        <v>0.36432953933586365</v>
      </c>
      <c r="G32" s="3">
        <v>0.4873405496521161</v>
      </c>
      <c r="H32" s="14">
        <v>0.74758716383427803</v>
      </c>
      <c r="I32">
        <f t="shared" si="0"/>
        <v>0.14616293224371305</v>
      </c>
      <c r="J32" s="3" t="s">
        <v>19</v>
      </c>
      <c r="L32">
        <v>0.68358879370141812</v>
      </c>
      <c r="M32" t="s">
        <v>9</v>
      </c>
    </row>
    <row r="33" spans="1:13" ht="15.75" x14ac:dyDescent="0.25">
      <c r="A33" s="6" t="s">
        <v>16</v>
      </c>
      <c r="B33" s="4">
        <v>0.69934164607526172</v>
      </c>
      <c r="C33" s="4" t="s">
        <v>16</v>
      </c>
      <c r="D33" s="4">
        <v>5.0000000000000001E-3</v>
      </c>
      <c r="E33" s="4">
        <v>1.8587987833333333E-2</v>
      </c>
      <c r="F33" s="5">
        <v>0.69143704922696114</v>
      </c>
      <c r="G33" s="3">
        <v>0.71502503706029452</v>
      </c>
      <c r="H33" s="14">
        <v>0.9670109623988673</v>
      </c>
      <c r="I33">
        <f t="shared" si="0"/>
        <v>0.67627103821684686</v>
      </c>
      <c r="J33" s="6" t="s">
        <v>16</v>
      </c>
      <c r="L33">
        <v>0.93061024795675418</v>
      </c>
      <c r="M33" t="s">
        <v>35</v>
      </c>
    </row>
    <row r="34" spans="1:13" ht="15.75" x14ac:dyDescent="0.25">
      <c r="A34" s="3" t="s">
        <v>53</v>
      </c>
      <c r="B34" s="4">
        <v>0.16205365406843567</v>
      </c>
      <c r="C34" s="4" t="s">
        <v>53</v>
      </c>
      <c r="D34" s="4">
        <v>0</v>
      </c>
      <c r="E34" s="4">
        <v>1.9409296758314102E-2</v>
      </c>
      <c r="F34" s="5">
        <v>6.8389944784457146E-2</v>
      </c>
      <c r="G34" s="15">
        <v>8.7799241542771245E-2</v>
      </c>
      <c r="H34" s="14">
        <v>0.77893548489415032</v>
      </c>
      <c r="I34">
        <f t="shared" si="0"/>
        <v>0.12622934161066582</v>
      </c>
      <c r="J34" s="3" t="s">
        <v>53</v>
      </c>
      <c r="L34">
        <v>1.0045493267252803</v>
      </c>
      <c r="M34" t="s">
        <v>54</v>
      </c>
    </row>
    <row r="35" spans="1:13" ht="15.75" x14ac:dyDescent="0.25">
      <c r="A35" s="3" t="s">
        <v>70</v>
      </c>
      <c r="B35" s="4">
        <v>5.6799453794765975E-2</v>
      </c>
      <c r="C35" s="4" t="s">
        <v>70</v>
      </c>
      <c r="D35" s="4">
        <v>0.4700181870457778</v>
      </c>
      <c r="E35" s="4">
        <v>0.41799569887960891</v>
      </c>
      <c r="F35" s="5">
        <v>1.45063379232248E-2</v>
      </c>
      <c r="G35" s="3">
        <v>0.90252022384861152</v>
      </c>
      <c r="H35" s="14">
        <v>1.6073144445855753E-2</v>
      </c>
      <c r="I35">
        <f t="shared" si="0"/>
        <v>9.1294582528898317E-4</v>
      </c>
      <c r="J35" s="3" t="s">
        <v>70</v>
      </c>
      <c r="L35">
        <v>1.1607123588802346</v>
      </c>
      <c r="M35" t="s">
        <v>5</v>
      </c>
    </row>
    <row r="36" spans="1:13" ht="15.75" x14ac:dyDescent="0.25">
      <c r="A36" s="3" t="s">
        <v>41</v>
      </c>
      <c r="B36" s="4">
        <v>0.11722899667140313</v>
      </c>
      <c r="C36" s="4" t="s">
        <v>41</v>
      </c>
      <c r="D36" s="4">
        <v>0.57069999999999999</v>
      </c>
      <c r="E36" s="4">
        <v>0.11212246351445586</v>
      </c>
      <c r="F36" s="5">
        <v>0.78535913954829928</v>
      </c>
      <c r="G36" s="3">
        <v>1.4681816030627552</v>
      </c>
      <c r="H36" s="14">
        <v>0.53491961614964489</v>
      </c>
      <c r="I36">
        <f t="shared" si="0"/>
        <v>6.2708089901074959E-2</v>
      </c>
      <c r="J36" s="3" t="s">
        <v>41</v>
      </c>
      <c r="L36">
        <v>1.4233496276193647</v>
      </c>
      <c r="M36" t="s">
        <v>48</v>
      </c>
    </row>
    <row r="37" spans="1:13" ht="15.75" x14ac:dyDescent="0.25">
      <c r="A37" s="3" t="s">
        <v>48</v>
      </c>
      <c r="B37" s="4">
        <v>1.5881908561032509</v>
      </c>
      <c r="C37" s="4" t="s">
        <v>48</v>
      </c>
      <c r="D37" s="4">
        <v>0.34070271697449772</v>
      </c>
      <c r="E37" s="4">
        <v>0.5786840285269973</v>
      </c>
      <c r="F37" s="5">
        <v>7.9386012460811921</v>
      </c>
      <c r="G37" s="3">
        <v>8.8579879915826876</v>
      </c>
      <c r="H37" s="14">
        <v>0.89620817431959221</v>
      </c>
      <c r="I37">
        <f t="shared" si="0"/>
        <v>1.4233496276193647</v>
      </c>
      <c r="J37" s="3" t="s">
        <v>48</v>
      </c>
      <c r="L37">
        <v>1.6375949329054313</v>
      </c>
      <c r="M37" t="s">
        <v>7</v>
      </c>
    </row>
    <row r="38" spans="1:13" ht="15.75" x14ac:dyDescent="0.25">
      <c r="A38" s="3" t="s">
        <v>69</v>
      </c>
      <c r="B38" s="4">
        <v>0.15519754547567835</v>
      </c>
      <c r="C38" s="4" t="s">
        <v>69</v>
      </c>
      <c r="D38" s="4">
        <v>0.21394723166282648</v>
      </c>
      <c r="E38" s="4">
        <v>0.87630536994816499</v>
      </c>
      <c r="F38" s="5">
        <v>0</v>
      </c>
      <c r="G38" s="3">
        <v>1.0902526016109915</v>
      </c>
      <c r="H38" s="14">
        <v>0</v>
      </c>
      <c r="I38">
        <f t="shared" si="0"/>
        <v>0</v>
      </c>
      <c r="J38" s="3" t="s">
        <v>69</v>
      </c>
      <c r="L38">
        <v>1.9100344975185501</v>
      </c>
      <c r="M38" t="s">
        <v>8</v>
      </c>
    </row>
    <row r="39" spans="1:13" ht="15.75" x14ac:dyDescent="0.25">
      <c r="A39" s="3" t="s">
        <v>74</v>
      </c>
      <c r="B39" s="4">
        <v>7.0290694363934246E-3</v>
      </c>
      <c r="C39" s="4" t="s">
        <v>74</v>
      </c>
      <c r="D39" s="4">
        <v>4.0000000000000001E-3</v>
      </c>
      <c r="E39" s="4">
        <v>4.3797419597393257E-2</v>
      </c>
      <c r="F39" s="5">
        <v>0</v>
      </c>
      <c r="G39" s="3">
        <v>4.7797419597393254E-2</v>
      </c>
      <c r="H39" s="14">
        <v>0</v>
      </c>
      <c r="I39">
        <f t="shared" si="0"/>
        <v>0</v>
      </c>
      <c r="J39" s="3" t="s">
        <v>74</v>
      </c>
      <c r="L39">
        <v>2.6256376926798191</v>
      </c>
      <c r="M39" t="s">
        <v>6</v>
      </c>
    </row>
    <row r="40" spans="1:13" ht="15.75" x14ac:dyDescent="0.25">
      <c r="A40" s="5" t="s">
        <v>71</v>
      </c>
      <c r="B40" s="4">
        <v>9.8499487744546591E-3</v>
      </c>
      <c r="C40" s="4" t="s">
        <v>71</v>
      </c>
      <c r="D40" s="4">
        <v>0</v>
      </c>
      <c r="E40" s="4">
        <v>4.5418272169514351E-3</v>
      </c>
      <c r="F40" s="5">
        <v>6.6243206813362321E-2</v>
      </c>
      <c r="G40" s="16">
        <v>7.0785034030313762E-2</v>
      </c>
      <c r="H40" s="14">
        <v>0.93583633490934826</v>
      </c>
      <c r="I40">
        <f t="shared" si="0"/>
        <v>9.2179399601304748E-3</v>
      </c>
      <c r="J40" s="5" t="s">
        <v>71</v>
      </c>
      <c r="L40">
        <v>2.7468812801081453</v>
      </c>
      <c r="M40" t="s">
        <v>11</v>
      </c>
    </row>
    <row r="41" spans="1:13" ht="15.75" x14ac:dyDescent="0.25">
      <c r="A41" s="3" t="s">
        <v>65</v>
      </c>
      <c r="B41" s="4">
        <v>0.68533344652249251</v>
      </c>
      <c r="C41" s="4" t="s">
        <v>65</v>
      </c>
      <c r="D41" s="4">
        <v>3.8710236715710495</v>
      </c>
      <c r="E41" s="4">
        <v>1.1699277855164247</v>
      </c>
      <c r="F41" s="5">
        <v>13.788701068813443</v>
      </c>
      <c r="G41" s="43">
        <v>18.829652525900919</v>
      </c>
      <c r="H41" s="17">
        <v>0.73228653847151715</v>
      </c>
      <c r="I41">
        <f t="shared" si="0"/>
        <v>0.50186045725271067</v>
      </c>
      <c r="J41" s="3" t="s">
        <v>65</v>
      </c>
    </row>
    <row r="42" spans="1:13" ht="15.75" x14ac:dyDescent="0.25">
      <c r="A42" s="3" t="s">
        <v>63</v>
      </c>
      <c r="B42" s="4">
        <v>0.56035641184571616</v>
      </c>
      <c r="C42" s="9" t="s">
        <v>63</v>
      </c>
      <c r="D42" s="9">
        <v>46.597320220028053</v>
      </c>
      <c r="E42" s="9">
        <v>3.4178758686603321</v>
      </c>
      <c r="F42" s="5">
        <v>64.616886193761317</v>
      </c>
      <c r="G42" s="3">
        <v>114.6320822824497</v>
      </c>
      <c r="H42" s="14">
        <v>0.56368936956538418</v>
      </c>
      <c r="I42">
        <f t="shared" si="0"/>
        <v>0.3158669525252325</v>
      </c>
      <c r="J42" s="3" t="s">
        <v>63</v>
      </c>
    </row>
    <row r="43" spans="1:13" ht="15.75" x14ac:dyDescent="0.25">
      <c r="A43" s="8"/>
      <c r="B43" s="9"/>
    </row>
  </sheetData>
  <sortState xmlns:xlrd2="http://schemas.microsoft.com/office/spreadsheetml/2017/richdata2" ref="O3:P29">
    <sortCondition ref="P3:P29"/>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C7DA-E82A-401C-A412-02252CB731B1}">
  <dimension ref="B1:AD65"/>
  <sheetViews>
    <sheetView zoomScaleNormal="100" workbookViewId="0">
      <selection activeCell="E31" sqref="B3:E31"/>
    </sheetView>
  </sheetViews>
  <sheetFormatPr defaultRowHeight="15" x14ac:dyDescent="0.25"/>
  <cols>
    <col min="6" max="6" width="24.28515625" bestFit="1" customWidth="1"/>
    <col min="8" max="8" width="10.140625" customWidth="1"/>
    <col min="11" max="11" width="17" customWidth="1"/>
  </cols>
  <sheetData>
    <row r="1" spans="2:30" x14ac:dyDescent="0.25">
      <c r="F1" t="s">
        <v>110</v>
      </c>
      <c r="H1">
        <v>2.94</v>
      </c>
    </row>
    <row r="2" spans="2:30" x14ac:dyDescent="0.25">
      <c r="E2" t="s">
        <v>1</v>
      </c>
      <c r="F2" t="s">
        <v>109</v>
      </c>
      <c r="G2" t="s">
        <v>150</v>
      </c>
      <c r="H2" t="s">
        <v>149</v>
      </c>
      <c r="I2" s="32" t="s">
        <v>151</v>
      </c>
    </row>
    <row r="3" spans="2:30" x14ac:dyDescent="0.25">
      <c r="B3" s="27" t="s">
        <v>31</v>
      </c>
      <c r="C3" t="s">
        <v>31</v>
      </c>
      <c r="D3" t="s">
        <v>32</v>
      </c>
      <c r="E3">
        <v>1670</v>
      </c>
      <c r="F3">
        <v>0.01</v>
      </c>
      <c r="G3" s="20">
        <v>2.94</v>
      </c>
      <c r="H3" s="31">
        <f>G3-H$1</f>
        <v>0</v>
      </c>
      <c r="I3">
        <v>4.8600000000000003</v>
      </c>
      <c r="J3" s="19">
        <f>F3/I3</f>
        <v>2.0576131687242796E-3</v>
      </c>
      <c r="K3" t="s">
        <v>31</v>
      </c>
    </row>
    <row r="4" spans="2:30" x14ac:dyDescent="0.25">
      <c r="B4" s="27" t="s">
        <v>38</v>
      </c>
      <c r="C4" t="s">
        <v>38</v>
      </c>
      <c r="D4" t="s">
        <v>37</v>
      </c>
      <c r="E4">
        <v>2253</v>
      </c>
      <c r="F4">
        <v>8.3400276980000001</v>
      </c>
      <c r="G4" s="21">
        <v>3.09</v>
      </c>
      <c r="H4" s="31">
        <f t="shared" ref="H4:H30" si="0">G4-H$1</f>
        <v>0.14999999999999991</v>
      </c>
      <c r="I4">
        <v>7.9</v>
      </c>
      <c r="J4" s="38">
        <f t="shared" ref="J4:J30" si="1">F4/I4</f>
        <v>1.055699708607595</v>
      </c>
      <c r="K4" s="39" t="s">
        <v>38</v>
      </c>
      <c r="L4" s="29" t="s">
        <v>112</v>
      </c>
      <c r="M4" s="29" t="s">
        <v>113</v>
      </c>
      <c r="N4" s="29" t="s">
        <v>114</v>
      </c>
      <c r="O4" s="29" t="s">
        <v>115</v>
      </c>
      <c r="P4" s="29" t="s">
        <v>116</v>
      </c>
      <c r="Q4" s="29" t="s">
        <v>117</v>
      </c>
      <c r="R4" s="29" t="s">
        <v>118</v>
      </c>
      <c r="S4" s="29" t="s">
        <v>119</v>
      </c>
      <c r="T4" s="29" t="s">
        <v>120</v>
      </c>
      <c r="U4" s="29" t="s">
        <v>121</v>
      </c>
    </row>
    <row r="5" spans="2:30" x14ac:dyDescent="0.25">
      <c r="B5" s="27" t="s">
        <v>21</v>
      </c>
      <c r="C5" t="s">
        <v>158</v>
      </c>
      <c r="D5" t="s">
        <v>22</v>
      </c>
      <c r="E5">
        <v>1777</v>
      </c>
      <c r="F5">
        <v>3.2616999999999998</v>
      </c>
      <c r="G5" s="20">
        <v>3.93</v>
      </c>
      <c r="H5" s="31">
        <f t="shared" si="0"/>
        <v>0.99000000000000021</v>
      </c>
      <c r="I5">
        <v>2.15</v>
      </c>
      <c r="J5" s="38">
        <f>F5/I5</f>
        <v>1.5170697674418605</v>
      </c>
      <c r="K5" s="39" t="s">
        <v>158</v>
      </c>
      <c r="L5" s="21">
        <v>3.17</v>
      </c>
      <c r="M5" s="21">
        <v>3.24</v>
      </c>
      <c r="N5" s="21">
        <v>3.14</v>
      </c>
      <c r="O5" s="21">
        <v>3.42</v>
      </c>
      <c r="P5" s="21">
        <v>3.32</v>
      </c>
      <c r="Q5" s="21">
        <v>3.57</v>
      </c>
      <c r="R5" s="21">
        <v>3.41</v>
      </c>
      <c r="S5" s="21">
        <v>3.42</v>
      </c>
      <c r="T5" s="21">
        <v>3.41</v>
      </c>
      <c r="U5" s="21">
        <v>3.46</v>
      </c>
      <c r="V5" s="21">
        <v>2.72</v>
      </c>
    </row>
    <row r="6" spans="2:30" x14ac:dyDescent="0.25">
      <c r="B6" s="27" t="s">
        <v>50</v>
      </c>
      <c r="C6" t="s">
        <v>50</v>
      </c>
      <c r="D6" t="s">
        <v>51</v>
      </c>
      <c r="E6">
        <v>1867</v>
      </c>
      <c r="F6">
        <v>1.7</v>
      </c>
      <c r="G6" s="21">
        <v>3.04</v>
      </c>
      <c r="H6" s="31">
        <f t="shared" si="0"/>
        <v>0.10000000000000009</v>
      </c>
      <c r="I6">
        <v>1.51</v>
      </c>
      <c r="J6" s="38">
        <f t="shared" si="1"/>
        <v>1.1258278145695364</v>
      </c>
      <c r="K6" s="39" t="s">
        <v>50</v>
      </c>
      <c r="L6" s="20">
        <v>2.81</v>
      </c>
      <c r="M6" s="20">
        <v>2.88</v>
      </c>
      <c r="N6" s="20">
        <v>2.74</v>
      </c>
      <c r="O6" s="20">
        <v>3.04</v>
      </c>
      <c r="P6" s="20">
        <v>2.94</v>
      </c>
      <c r="Q6" s="20">
        <v>3.24</v>
      </c>
      <c r="R6" s="20">
        <v>3.06</v>
      </c>
      <c r="S6" s="20">
        <v>3.06</v>
      </c>
      <c r="T6" s="20">
        <v>3.01</v>
      </c>
      <c r="U6" s="20">
        <v>3.1</v>
      </c>
    </row>
    <row r="7" spans="2:30" x14ac:dyDescent="0.25">
      <c r="B7" s="27" t="s">
        <v>25</v>
      </c>
      <c r="C7" t="s">
        <v>25</v>
      </c>
      <c r="D7" t="s">
        <v>26</v>
      </c>
      <c r="E7">
        <v>2311</v>
      </c>
      <c r="F7">
        <v>1.181503924</v>
      </c>
      <c r="G7" s="21">
        <v>2.86</v>
      </c>
      <c r="H7" s="31">
        <f t="shared" si="0"/>
        <v>-8.0000000000000071E-2</v>
      </c>
      <c r="I7">
        <v>0.33</v>
      </c>
      <c r="J7" s="36">
        <f t="shared" si="1"/>
        <v>3.5803149212121212</v>
      </c>
      <c r="K7" s="37" t="s">
        <v>25</v>
      </c>
      <c r="L7" s="20">
        <v>2.74</v>
      </c>
      <c r="M7" s="20">
        <v>2.77</v>
      </c>
      <c r="N7" s="20">
        <v>2.62</v>
      </c>
      <c r="O7" s="20">
        <v>2.91</v>
      </c>
      <c r="P7" s="20">
        <v>2.86</v>
      </c>
      <c r="Q7" s="20">
        <v>3.15</v>
      </c>
      <c r="R7" s="20">
        <v>2.98</v>
      </c>
      <c r="S7" s="20">
        <v>2.98</v>
      </c>
      <c r="U7" s="20">
        <v>3.01</v>
      </c>
    </row>
    <row r="8" spans="2:30" x14ac:dyDescent="0.25">
      <c r="B8" s="27" t="s">
        <v>13</v>
      </c>
      <c r="C8" t="s">
        <v>153</v>
      </c>
      <c r="D8" t="s">
        <v>14</v>
      </c>
      <c r="E8">
        <v>1668</v>
      </c>
      <c r="F8">
        <v>2.06</v>
      </c>
      <c r="G8" s="21">
        <v>4.2300000000000004</v>
      </c>
      <c r="H8" s="31">
        <f t="shared" si="0"/>
        <v>1.2900000000000005</v>
      </c>
      <c r="I8">
        <v>6.2</v>
      </c>
      <c r="J8" s="19">
        <f t="shared" si="1"/>
        <v>0.33225806451612905</v>
      </c>
      <c r="K8" t="s">
        <v>153</v>
      </c>
      <c r="L8" s="21">
        <v>2.84</v>
      </c>
      <c r="M8" s="21">
        <v>2.92</v>
      </c>
      <c r="N8" s="21">
        <v>2.8</v>
      </c>
      <c r="O8" s="21">
        <v>3.1</v>
      </c>
      <c r="P8" s="21">
        <v>3.01</v>
      </c>
      <c r="Q8" s="21">
        <v>3.32</v>
      </c>
      <c r="R8" s="21">
        <v>3.14</v>
      </c>
      <c r="S8" s="21">
        <v>3.14</v>
      </c>
      <c r="U8" s="21">
        <v>3.21</v>
      </c>
    </row>
    <row r="9" spans="2:30" x14ac:dyDescent="0.25">
      <c r="B9" s="27" t="s">
        <v>11</v>
      </c>
      <c r="C9" t="s">
        <v>152</v>
      </c>
      <c r="D9" t="s">
        <v>12</v>
      </c>
      <c r="E9">
        <v>1561</v>
      </c>
      <c r="F9">
        <v>4.6796822000000002E-2</v>
      </c>
      <c r="G9" s="20">
        <v>2.34</v>
      </c>
      <c r="H9" s="31">
        <f t="shared" si="0"/>
        <v>-0.60000000000000009</v>
      </c>
      <c r="I9">
        <v>9.19</v>
      </c>
      <c r="J9" s="19">
        <f t="shared" si="1"/>
        <v>5.0921460282916222E-3</v>
      </c>
      <c r="K9" t="s">
        <v>152</v>
      </c>
      <c r="L9" s="20">
        <v>3.93</v>
      </c>
      <c r="M9" s="20">
        <v>3.93</v>
      </c>
      <c r="N9" s="20">
        <v>3.93</v>
      </c>
      <c r="O9" s="20">
        <v>3.93</v>
      </c>
      <c r="P9" s="20">
        <v>3.93</v>
      </c>
      <c r="Q9" s="20">
        <v>3.93</v>
      </c>
      <c r="R9" s="20">
        <v>3.93</v>
      </c>
      <c r="S9" s="20">
        <v>3.93</v>
      </c>
      <c r="U9" s="20">
        <v>3.93</v>
      </c>
    </row>
    <row r="10" spans="2:30" x14ac:dyDescent="0.25">
      <c r="B10" s="27" t="s">
        <v>6</v>
      </c>
      <c r="C10" t="s">
        <v>6</v>
      </c>
      <c r="D10" t="s">
        <v>2</v>
      </c>
      <c r="E10">
        <v>868</v>
      </c>
      <c r="F10">
        <v>2.6609321709999998</v>
      </c>
      <c r="G10" s="20">
        <v>3.2</v>
      </c>
      <c r="H10" s="31">
        <f t="shared" si="0"/>
        <v>0.26000000000000023</v>
      </c>
      <c r="I10">
        <v>1.33</v>
      </c>
      <c r="J10" s="38">
        <f t="shared" si="1"/>
        <v>2.0007008804511277</v>
      </c>
      <c r="K10" s="39" t="s">
        <v>6</v>
      </c>
      <c r="L10" s="21">
        <v>3.32</v>
      </c>
      <c r="M10" s="21">
        <v>3.2</v>
      </c>
      <c r="N10" s="21">
        <v>3.09</v>
      </c>
      <c r="O10" s="21">
        <v>2.98</v>
      </c>
      <c r="P10" s="21">
        <v>2.99</v>
      </c>
      <c r="Q10" s="21">
        <v>3.05</v>
      </c>
      <c r="R10" s="21">
        <v>3.05</v>
      </c>
      <c r="S10" s="21">
        <v>3.04</v>
      </c>
      <c r="U10" s="21">
        <v>3.05</v>
      </c>
    </row>
    <row r="11" spans="2:30" x14ac:dyDescent="0.25">
      <c r="B11" s="27" t="s">
        <v>5</v>
      </c>
      <c r="C11" t="s">
        <v>5</v>
      </c>
      <c r="D11" t="s">
        <v>0</v>
      </c>
      <c r="E11">
        <v>893</v>
      </c>
      <c r="F11">
        <v>1</v>
      </c>
      <c r="G11" s="20">
        <v>2.9</v>
      </c>
      <c r="H11" s="31">
        <f t="shared" si="0"/>
        <v>-4.0000000000000036E-2</v>
      </c>
      <c r="I11">
        <v>6.78</v>
      </c>
      <c r="J11" s="19">
        <f t="shared" si="1"/>
        <v>0.14749262536873156</v>
      </c>
      <c r="K11" t="s">
        <v>5</v>
      </c>
      <c r="L11" s="21">
        <v>2.91</v>
      </c>
      <c r="M11" s="21">
        <v>2.94</v>
      </c>
      <c r="N11" s="21">
        <v>2.81</v>
      </c>
      <c r="O11" s="21">
        <v>3.05</v>
      </c>
      <c r="P11" s="21">
        <v>2.89</v>
      </c>
      <c r="Q11" s="21">
        <v>3.1</v>
      </c>
      <c r="R11" s="21">
        <v>2.9</v>
      </c>
      <c r="S11" s="21">
        <v>2.88</v>
      </c>
      <c r="U11" s="21">
        <v>2.9</v>
      </c>
    </row>
    <row r="12" spans="2:30" x14ac:dyDescent="0.25">
      <c r="B12" s="27" t="s">
        <v>40</v>
      </c>
      <c r="C12" t="s">
        <v>40</v>
      </c>
      <c r="D12" t="s">
        <v>39</v>
      </c>
      <c r="E12">
        <v>2486</v>
      </c>
      <c r="F12">
        <v>16.216720523999999</v>
      </c>
      <c r="G12" s="20">
        <v>3.24</v>
      </c>
      <c r="H12" s="31">
        <f t="shared" si="0"/>
        <v>0.30000000000000027</v>
      </c>
      <c r="I12">
        <v>59.6</v>
      </c>
      <c r="J12" s="19">
        <f t="shared" si="1"/>
        <v>0.27209262624161074</v>
      </c>
      <c r="K12" t="s">
        <v>40</v>
      </c>
      <c r="L12" s="21">
        <v>3.98</v>
      </c>
      <c r="M12" s="21">
        <v>4.0999999999999996</v>
      </c>
      <c r="N12" s="21">
        <v>4.13</v>
      </c>
      <c r="O12" s="21">
        <v>4.2</v>
      </c>
      <c r="P12" s="21">
        <v>4.0599999999999996</v>
      </c>
      <c r="Q12" s="21">
        <v>4.26</v>
      </c>
      <c r="R12" s="21">
        <v>4.09</v>
      </c>
      <c r="S12" s="21">
        <v>4.16</v>
      </c>
      <c r="U12" s="21">
        <v>4.3</v>
      </c>
    </row>
    <row r="13" spans="2:30" x14ac:dyDescent="0.25">
      <c r="B13" s="27" t="s">
        <v>33</v>
      </c>
      <c r="C13" t="s">
        <v>33</v>
      </c>
      <c r="D13" t="s">
        <v>34</v>
      </c>
      <c r="E13">
        <v>1608</v>
      </c>
      <c r="F13">
        <v>0.01</v>
      </c>
      <c r="G13" s="21">
        <v>2.52</v>
      </c>
      <c r="H13" s="31">
        <f t="shared" si="0"/>
        <v>-0.41999999999999993</v>
      </c>
      <c r="I13">
        <v>90.59</v>
      </c>
      <c r="J13" s="19">
        <f t="shared" si="1"/>
        <v>1.1038745998454576E-4</v>
      </c>
      <c r="K13" t="s">
        <v>33</v>
      </c>
      <c r="L13" s="20">
        <v>2.1</v>
      </c>
      <c r="M13" s="20">
        <v>2.0699999999999998</v>
      </c>
      <c r="N13" s="20">
        <v>1.91</v>
      </c>
      <c r="O13" s="20">
        <v>2.21</v>
      </c>
      <c r="P13" s="20">
        <v>2.17</v>
      </c>
      <c r="Q13" s="20">
        <v>2.4500000000000002</v>
      </c>
      <c r="R13" s="20">
        <v>2.31</v>
      </c>
      <c r="S13" s="20">
        <v>2.31</v>
      </c>
      <c r="U13" s="20">
        <v>2.37</v>
      </c>
    </row>
    <row r="14" spans="2:30" x14ac:dyDescent="0.25">
      <c r="B14" s="27" t="s">
        <v>24</v>
      </c>
      <c r="C14" t="s">
        <v>24</v>
      </c>
      <c r="D14" t="s">
        <v>23</v>
      </c>
      <c r="E14">
        <v>2231</v>
      </c>
      <c r="F14">
        <v>0.78766928300000005</v>
      </c>
      <c r="G14" s="20">
        <v>3.29</v>
      </c>
      <c r="H14" s="31">
        <f t="shared" si="0"/>
        <v>0.35000000000000009</v>
      </c>
      <c r="I14">
        <v>7.13</v>
      </c>
      <c r="J14" s="19">
        <f t="shared" si="1"/>
        <v>0.11047255021037869</v>
      </c>
      <c r="K14" t="s">
        <v>24</v>
      </c>
      <c r="L14" s="20">
        <v>3.41</v>
      </c>
      <c r="M14" s="20">
        <v>3.51</v>
      </c>
      <c r="N14" s="20">
        <v>3.43</v>
      </c>
      <c r="O14" s="20">
        <v>3.5</v>
      </c>
      <c r="P14" s="20">
        <v>3.25</v>
      </c>
      <c r="Q14" s="20">
        <v>3.51</v>
      </c>
      <c r="R14" s="20">
        <v>3.41</v>
      </c>
      <c r="S14" s="20">
        <v>3.32</v>
      </c>
      <c r="U14" s="20">
        <v>3.23</v>
      </c>
    </row>
    <row r="15" spans="2:30" x14ac:dyDescent="0.25">
      <c r="B15" s="27" t="s">
        <v>17</v>
      </c>
      <c r="C15" t="s">
        <v>155</v>
      </c>
      <c r="D15" t="s">
        <v>18</v>
      </c>
      <c r="E15">
        <v>1569</v>
      </c>
      <c r="F15">
        <v>16.216720523999999</v>
      </c>
      <c r="G15" s="21">
        <v>7.08</v>
      </c>
      <c r="H15" s="31">
        <f t="shared" si="0"/>
        <v>4.1400000000000006</v>
      </c>
      <c r="I15">
        <v>4.8</v>
      </c>
      <c r="J15" s="36">
        <f t="shared" si="1"/>
        <v>3.3784834424999999</v>
      </c>
      <c r="K15" s="37" t="s">
        <v>155</v>
      </c>
      <c r="L15" s="20">
        <v>2.75</v>
      </c>
      <c r="M15" s="20">
        <v>2.81</v>
      </c>
      <c r="N15" s="20">
        <v>2.65</v>
      </c>
      <c r="O15" s="20">
        <v>2.95</v>
      </c>
      <c r="P15" s="20">
        <v>2.82</v>
      </c>
      <c r="Q15" s="20">
        <v>3.12</v>
      </c>
      <c r="R15" s="20">
        <v>2.94</v>
      </c>
      <c r="S15" s="20">
        <v>2.95</v>
      </c>
      <c r="U15" s="20">
        <v>3.05</v>
      </c>
      <c r="AD15" s="33">
        <v>68670</v>
      </c>
    </row>
    <row r="16" spans="2:30" x14ac:dyDescent="0.25">
      <c r="B16" s="27" t="s">
        <v>45</v>
      </c>
      <c r="C16" t="s">
        <v>45</v>
      </c>
      <c r="D16" t="s">
        <v>46</v>
      </c>
      <c r="E16">
        <v>2795</v>
      </c>
      <c r="F16">
        <v>0.01</v>
      </c>
      <c r="G16" s="21">
        <v>2.85</v>
      </c>
      <c r="H16" s="31">
        <f t="shared" si="0"/>
        <v>-8.9999999999999858E-2</v>
      </c>
      <c r="I16">
        <v>1.35</v>
      </c>
      <c r="J16" s="19">
        <f t="shared" si="1"/>
        <v>7.4074074074074068E-3</v>
      </c>
      <c r="K16" t="s">
        <v>45</v>
      </c>
      <c r="L16" s="20">
        <v>2.99</v>
      </c>
      <c r="M16" s="20">
        <v>3.09</v>
      </c>
      <c r="N16" s="20">
        <v>3.01</v>
      </c>
      <c r="O16" s="20">
        <v>3.32</v>
      </c>
      <c r="P16" s="20">
        <v>3.15</v>
      </c>
      <c r="Q16" s="20">
        <v>3.43</v>
      </c>
      <c r="R16" s="20">
        <v>3.26</v>
      </c>
      <c r="S16" s="20">
        <v>3.26</v>
      </c>
      <c r="U16" s="20">
        <v>3.36</v>
      </c>
      <c r="AD16">
        <f>AD15/7.47</f>
        <v>9192.7710843373497</v>
      </c>
    </row>
    <row r="17" spans="2:21" x14ac:dyDescent="0.25">
      <c r="B17" s="27" t="s">
        <v>29</v>
      </c>
      <c r="C17" t="s">
        <v>29</v>
      </c>
      <c r="D17" t="s">
        <v>30</v>
      </c>
      <c r="E17">
        <v>2375</v>
      </c>
      <c r="F17">
        <v>14.9</v>
      </c>
      <c r="G17" s="20">
        <v>3.5</v>
      </c>
      <c r="H17" s="31">
        <f t="shared" si="0"/>
        <v>0.56000000000000005</v>
      </c>
      <c r="I17">
        <v>31.96</v>
      </c>
      <c r="J17" s="19">
        <f t="shared" si="1"/>
        <v>0.46620775969962452</v>
      </c>
      <c r="K17" t="s">
        <v>29</v>
      </c>
      <c r="L17" s="21">
        <v>2.23</v>
      </c>
      <c r="M17" s="21">
        <v>2.31</v>
      </c>
      <c r="N17" s="21">
        <v>2.1800000000000002</v>
      </c>
      <c r="O17" s="21">
        <v>2.48</v>
      </c>
      <c r="P17" s="21">
        <v>2.41</v>
      </c>
      <c r="Q17" s="21">
        <v>2.74</v>
      </c>
      <c r="R17" s="21">
        <v>2.5099999999999998</v>
      </c>
      <c r="S17" s="21">
        <v>2.56</v>
      </c>
      <c r="U17" s="21">
        <v>2.63</v>
      </c>
    </row>
    <row r="18" spans="2:21" x14ac:dyDescent="0.25">
      <c r="B18" s="27" t="s">
        <v>7</v>
      </c>
      <c r="C18" t="s">
        <v>7</v>
      </c>
      <c r="D18" t="s">
        <v>3</v>
      </c>
      <c r="E18">
        <v>842</v>
      </c>
      <c r="F18">
        <v>5.6804313219999996</v>
      </c>
      <c r="G18" s="20">
        <v>3.25</v>
      </c>
      <c r="H18" s="31">
        <f t="shared" si="0"/>
        <v>0.31000000000000005</v>
      </c>
      <c r="I18">
        <v>1.32</v>
      </c>
      <c r="J18" s="36">
        <f t="shared" si="1"/>
        <v>4.3033570621212114</v>
      </c>
      <c r="K18" s="37" t="s">
        <v>7</v>
      </c>
      <c r="L18" s="20">
        <v>3.16</v>
      </c>
      <c r="M18" s="20">
        <v>3.19</v>
      </c>
      <c r="N18" s="20">
        <v>3.05</v>
      </c>
      <c r="O18" s="20">
        <v>3.35</v>
      </c>
      <c r="P18" s="20">
        <v>3.29</v>
      </c>
      <c r="Q18" s="20">
        <v>3.6</v>
      </c>
      <c r="R18" s="20">
        <v>3.44</v>
      </c>
      <c r="S18" s="20">
        <v>3.37</v>
      </c>
      <c r="U18" s="20">
        <v>3.36</v>
      </c>
    </row>
    <row r="19" spans="2:21" x14ac:dyDescent="0.25">
      <c r="B19" s="27" t="s">
        <v>8</v>
      </c>
      <c r="C19" t="s">
        <v>8</v>
      </c>
      <c r="D19" t="s">
        <v>4</v>
      </c>
      <c r="E19">
        <v>790</v>
      </c>
      <c r="F19">
        <v>6.3754878399999999</v>
      </c>
      <c r="G19" s="21">
        <v>2.88</v>
      </c>
      <c r="H19" s="31">
        <f t="shared" si="0"/>
        <v>-6.0000000000000053E-2</v>
      </c>
      <c r="I19">
        <v>2.12</v>
      </c>
      <c r="J19" s="36">
        <f t="shared" si="1"/>
        <v>3.00730558490566</v>
      </c>
      <c r="K19" s="37" t="s">
        <v>8</v>
      </c>
      <c r="L19" s="21">
        <v>6.57</v>
      </c>
      <c r="M19" s="21">
        <v>6.63</v>
      </c>
      <c r="N19" s="21">
        <v>6.44</v>
      </c>
      <c r="O19" s="21">
        <v>6.82</v>
      </c>
      <c r="P19" s="21">
        <v>6.67</v>
      </c>
      <c r="Q19" s="21">
        <v>7.04</v>
      </c>
      <c r="R19" s="21">
        <v>6.99</v>
      </c>
      <c r="S19" s="21">
        <v>6.95</v>
      </c>
      <c r="U19" s="21">
        <v>7.02</v>
      </c>
    </row>
    <row r="20" spans="2:21" x14ac:dyDescent="0.25">
      <c r="B20" s="27" t="s">
        <v>47</v>
      </c>
      <c r="C20" t="s">
        <v>47</v>
      </c>
      <c r="D20" t="s">
        <v>47</v>
      </c>
      <c r="E20">
        <v>2208</v>
      </c>
      <c r="F20">
        <v>0.01</v>
      </c>
      <c r="G20" s="20">
        <v>2.88</v>
      </c>
      <c r="H20" s="31">
        <f t="shared" si="0"/>
        <v>-6.0000000000000053E-2</v>
      </c>
      <c r="I20">
        <v>0.73</v>
      </c>
      <c r="J20" s="19">
        <f t="shared" si="1"/>
        <v>1.3698630136986302E-2</v>
      </c>
      <c r="K20" t="s">
        <v>47</v>
      </c>
      <c r="L20" s="21">
        <v>2.59</v>
      </c>
      <c r="M20" s="21">
        <v>2.63</v>
      </c>
      <c r="N20" s="21">
        <v>2.4900000000000002</v>
      </c>
      <c r="O20" s="21">
        <v>2.79</v>
      </c>
      <c r="P20" s="21">
        <v>2.72</v>
      </c>
      <c r="Q20" s="21">
        <v>3.05</v>
      </c>
      <c r="R20" s="21">
        <v>2.9</v>
      </c>
      <c r="S20" s="21">
        <v>2.89</v>
      </c>
      <c r="U20" s="21">
        <v>2.92</v>
      </c>
    </row>
    <row r="21" spans="2:21" x14ac:dyDescent="0.25">
      <c r="B21" s="27" t="s">
        <v>27</v>
      </c>
      <c r="C21" t="s">
        <v>27</v>
      </c>
      <c r="D21" t="s">
        <v>28</v>
      </c>
      <c r="E21">
        <v>2814</v>
      </c>
      <c r="F21">
        <v>0.01</v>
      </c>
      <c r="G21" s="20">
        <v>3.37</v>
      </c>
      <c r="H21" s="31">
        <f t="shared" si="0"/>
        <v>0.43000000000000016</v>
      </c>
      <c r="I21">
        <v>8.5699999999999998E-2</v>
      </c>
      <c r="J21" s="19">
        <f t="shared" si="1"/>
        <v>0.11668611435239207</v>
      </c>
      <c r="K21" t="s">
        <v>27</v>
      </c>
      <c r="L21" s="20">
        <v>3.5</v>
      </c>
      <c r="M21" s="20">
        <v>3.57</v>
      </c>
      <c r="N21" s="20">
        <v>3.32</v>
      </c>
      <c r="O21" s="20">
        <v>3.68</v>
      </c>
      <c r="P21" s="20">
        <v>3.58</v>
      </c>
      <c r="Q21" s="20">
        <v>3.89</v>
      </c>
      <c r="R21" s="20">
        <v>3.71</v>
      </c>
      <c r="S21" s="20">
        <v>3.63</v>
      </c>
      <c r="U21" s="20">
        <v>3.54</v>
      </c>
    </row>
    <row r="22" spans="2:21" x14ac:dyDescent="0.25">
      <c r="B22" s="27" t="s">
        <v>35</v>
      </c>
      <c r="C22" t="s">
        <v>35</v>
      </c>
      <c r="D22" t="s">
        <v>36</v>
      </c>
      <c r="E22">
        <v>2198</v>
      </c>
      <c r="F22">
        <v>0.01</v>
      </c>
      <c r="G22" s="21">
        <v>2.76</v>
      </c>
      <c r="H22" s="31">
        <f t="shared" si="0"/>
        <v>-0.18000000000000016</v>
      </c>
      <c r="I22">
        <v>19.899999999999999</v>
      </c>
      <c r="J22" s="19">
        <f t="shared" si="1"/>
        <v>5.025125628140704E-4</v>
      </c>
      <c r="K22" t="s">
        <v>35</v>
      </c>
      <c r="L22" s="20">
        <v>3.1</v>
      </c>
      <c r="M22" s="20">
        <v>3.09</v>
      </c>
      <c r="N22" s="20">
        <v>3.04</v>
      </c>
      <c r="O22" s="20">
        <v>3.21</v>
      </c>
      <c r="P22" s="20">
        <v>3.14</v>
      </c>
      <c r="Q22" s="20">
        <v>3.37</v>
      </c>
      <c r="R22" s="20">
        <v>3.36</v>
      </c>
      <c r="S22" s="20">
        <v>3.3</v>
      </c>
      <c r="U22" s="20">
        <v>3.17</v>
      </c>
    </row>
    <row r="23" spans="2:21" x14ac:dyDescent="0.25">
      <c r="C23" t="s">
        <v>54</v>
      </c>
      <c r="D23" t="s">
        <v>55</v>
      </c>
      <c r="E23">
        <v>1644</v>
      </c>
      <c r="H23" s="31"/>
      <c r="J23" s="19" t="e">
        <f t="shared" si="1"/>
        <v>#DIV/0!</v>
      </c>
      <c r="K23" t="s">
        <v>54</v>
      </c>
      <c r="L23" s="21">
        <v>2.88</v>
      </c>
      <c r="M23" s="21">
        <v>2.88</v>
      </c>
      <c r="N23" s="21">
        <v>2.88</v>
      </c>
      <c r="O23" s="21">
        <v>2.88</v>
      </c>
      <c r="P23" s="21">
        <v>2.88</v>
      </c>
      <c r="Q23" s="21">
        <v>2.88</v>
      </c>
      <c r="R23" s="21">
        <v>2.88</v>
      </c>
      <c r="S23" s="21">
        <v>2.88</v>
      </c>
      <c r="U23" s="21">
        <v>2.88</v>
      </c>
    </row>
    <row r="24" spans="2:21" x14ac:dyDescent="0.25">
      <c r="B24" s="27" t="s">
        <v>9</v>
      </c>
      <c r="C24" t="s">
        <v>156</v>
      </c>
      <c r="D24" t="s">
        <v>10</v>
      </c>
      <c r="E24">
        <v>1147</v>
      </c>
      <c r="F24">
        <v>43.734100804999997</v>
      </c>
      <c r="G24" s="21">
        <v>5.53</v>
      </c>
      <c r="H24" s="31">
        <f t="shared" si="0"/>
        <v>2.5900000000000003</v>
      </c>
      <c r="I24">
        <v>34</v>
      </c>
      <c r="J24" s="38">
        <f t="shared" si="1"/>
        <v>1.2862970825</v>
      </c>
      <c r="K24" s="39" t="s">
        <v>156</v>
      </c>
      <c r="L24" s="20">
        <v>2.65</v>
      </c>
      <c r="M24" s="20">
        <v>2.72</v>
      </c>
      <c r="N24" s="20">
        <v>2.64</v>
      </c>
      <c r="O24" s="20">
        <v>2.9</v>
      </c>
      <c r="P24" s="20">
        <v>2.76</v>
      </c>
      <c r="Q24" s="20">
        <v>3.04</v>
      </c>
      <c r="R24" s="20">
        <v>2.87</v>
      </c>
      <c r="S24" s="20">
        <v>2.88</v>
      </c>
      <c r="U24" s="20">
        <v>2.92</v>
      </c>
    </row>
    <row r="25" spans="2:21" x14ac:dyDescent="0.25">
      <c r="B25" s="27" t="s">
        <v>43</v>
      </c>
      <c r="C25" t="s">
        <v>43</v>
      </c>
      <c r="D25" t="s">
        <v>44</v>
      </c>
      <c r="E25">
        <v>3906</v>
      </c>
      <c r="F25">
        <v>5.8411793320000003</v>
      </c>
      <c r="G25" s="20">
        <v>3.02</v>
      </c>
      <c r="H25" s="31">
        <f t="shared" si="0"/>
        <v>8.0000000000000071E-2</v>
      </c>
      <c r="I25">
        <v>4.29</v>
      </c>
      <c r="J25" s="38">
        <f t="shared" si="1"/>
        <v>1.3615802638694638</v>
      </c>
      <c r="K25" s="39" t="s">
        <v>43</v>
      </c>
      <c r="L25" s="20">
        <v>3.21</v>
      </c>
      <c r="M25" s="20">
        <v>3.25</v>
      </c>
      <c r="N25" s="20">
        <v>3.07</v>
      </c>
      <c r="O25" s="20">
        <v>3.35</v>
      </c>
      <c r="P25" s="20">
        <v>3.26</v>
      </c>
      <c r="Q25" s="20">
        <v>3.53</v>
      </c>
      <c r="R25" s="20">
        <v>3.37</v>
      </c>
      <c r="S25" s="20">
        <v>3.43</v>
      </c>
      <c r="U25" s="20">
        <v>3.5</v>
      </c>
    </row>
    <row r="26" spans="2:21" x14ac:dyDescent="0.25">
      <c r="B26" s="27" t="s">
        <v>19</v>
      </c>
      <c r="C26" t="s">
        <v>154</v>
      </c>
      <c r="D26" t="s">
        <v>20</v>
      </c>
      <c r="E26">
        <v>1498</v>
      </c>
      <c r="F26">
        <v>16.680055394</v>
      </c>
      <c r="G26" s="21">
        <v>7.37</v>
      </c>
      <c r="H26" s="31">
        <f t="shared" si="0"/>
        <v>4.43</v>
      </c>
      <c r="I26">
        <f>40.057/5.06</f>
        <v>7.916403162055337</v>
      </c>
      <c r="J26" s="38">
        <f t="shared" si="1"/>
        <v>2.107024497432159</v>
      </c>
      <c r="K26" s="39" t="s">
        <v>154</v>
      </c>
      <c r="L26" s="21">
        <v>2.5299999999999998</v>
      </c>
      <c r="M26" s="21">
        <v>2.57</v>
      </c>
      <c r="N26" s="21">
        <v>2.4500000000000002</v>
      </c>
      <c r="O26" s="21">
        <v>2.73</v>
      </c>
      <c r="P26" s="21">
        <v>2.63</v>
      </c>
      <c r="Q26" s="21">
        <v>2.94</v>
      </c>
      <c r="R26" s="21">
        <v>2.71</v>
      </c>
      <c r="S26" s="21">
        <v>2.8</v>
      </c>
      <c r="U26" s="21">
        <v>2.84</v>
      </c>
    </row>
    <row r="27" spans="2:21" x14ac:dyDescent="0.25">
      <c r="B27" s="27" t="s">
        <v>16</v>
      </c>
      <c r="C27" t="s">
        <v>16</v>
      </c>
      <c r="D27" t="s">
        <v>15</v>
      </c>
      <c r="E27">
        <v>1631</v>
      </c>
      <c r="F27">
        <v>2.316674361</v>
      </c>
      <c r="G27" s="21">
        <v>3.43</v>
      </c>
      <c r="H27" s="31">
        <f t="shared" si="0"/>
        <v>0.49000000000000021</v>
      </c>
      <c r="I27">
        <v>2.63</v>
      </c>
      <c r="J27" s="19">
        <f t="shared" si="1"/>
        <v>0.88086477604562741</v>
      </c>
      <c r="K27" t="s">
        <v>16</v>
      </c>
      <c r="L27" s="21">
        <v>5.6</v>
      </c>
      <c r="M27" s="21">
        <v>5.66</v>
      </c>
      <c r="N27" s="21">
        <v>5.73</v>
      </c>
      <c r="O27" s="21">
        <v>5.94</v>
      </c>
      <c r="P27" s="21">
        <v>5.83</v>
      </c>
      <c r="Q27" s="21">
        <v>5.86</v>
      </c>
      <c r="R27" s="21">
        <v>5.3</v>
      </c>
      <c r="S27" s="21">
        <v>5.41</v>
      </c>
      <c r="U27" s="21">
        <v>5.34</v>
      </c>
    </row>
    <row r="28" spans="2:21" x14ac:dyDescent="0.25">
      <c r="B28" s="27" t="s">
        <v>53</v>
      </c>
      <c r="C28" t="s">
        <v>53</v>
      </c>
      <c r="D28" t="s">
        <v>52</v>
      </c>
      <c r="E28">
        <v>1932</v>
      </c>
      <c r="F28">
        <v>0.01</v>
      </c>
      <c r="G28" s="20">
        <v>3.02</v>
      </c>
      <c r="H28" s="31">
        <f t="shared" si="0"/>
        <v>8.0000000000000071E-2</v>
      </c>
      <c r="I28">
        <v>0.88</v>
      </c>
      <c r="J28" s="19">
        <f t="shared" si="1"/>
        <v>1.1363636363636364E-2</v>
      </c>
      <c r="K28" t="s">
        <v>53</v>
      </c>
      <c r="L28" s="20">
        <v>2.73</v>
      </c>
      <c r="M28" s="20">
        <v>2.79</v>
      </c>
      <c r="N28" s="20">
        <v>2.68</v>
      </c>
      <c r="O28" s="20">
        <v>2.96</v>
      </c>
      <c r="P28" s="20">
        <v>2.95</v>
      </c>
      <c r="Q28" s="20">
        <v>3.29</v>
      </c>
      <c r="R28" s="20">
        <v>3.11</v>
      </c>
      <c r="S28" s="20">
        <v>3.08</v>
      </c>
      <c r="U28" s="20">
        <v>3.11</v>
      </c>
    </row>
    <row r="29" spans="2:21" x14ac:dyDescent="0.25">
      <c r="B29" s="27" t="s">
        <v>41</v>
      </c>
      <c r="C29" t="s">
        <v>41</v>
      </c>
      <c r="D29" t="s">
        <v>42</v>
      </c>
      <c r="E29">
        <v>3440</v>
      </c>
      <c r="F29">
        <v>1</v>
      </c>
      <c r="G29" s="21">
        <v>3.16</v>
      </c>
      <c r="H29" s="31">
        <f t="shared" si="0"/>
        <v>0.2200000000000002</v>
      </c>
      <c r="I29">
        <v>19.72</v>
      </c>
      <c r="J29" s="19">
        <f t="shared" si="1"/>
        <v>5.0709939148073029E-2</v>
      </c>
      <c r="K29" t="s">
        <v>41</v>
      </c>
      <c r="L29" s="21">
        <v>6.36</v>
      </c>
      <c r="M29" s="21">
        <v>6.6</v>
      </c>
      <c r="N29" s="21">
        <v>6.81</v>
      </c>
      <c r="O29" s="21">
        <v>7.07</v>
      </c>
      <c r="P29" s="21">
        <v>6.83</v>
      </c>
      <c r="Q29" s="21">
        <v>6.33</v>
      </c>
      <c r="R29" s="21">
        <v>6.63</v>
      </c>
      <c r="S29" s="21">
        <v>6.83</v>
      </c>
      <c r="U29" s="21">
        <v>7.13</v>
      </c>
    </row>
    <row r="30" spans="2:21" x14ac:dyDescent="0.25">
      <c r="B30" s="27" t="s">
        <v>48</v>
      </c>
      <c r="C30" t="s">
        <v>157</v>
      </c>
      <c r="D30" t="s">
        <v>49</v>
      </c>
      <c r="E30">
        <v>1228</v>
      </c>
      <c r="F30">
        <v>0.01</v>
      </c>
      <c r="G30" s="21">
        <v>2.31</v>
      </c>
      <c r="H30" s="31">
        <f t="shared" si="0"/>
        <v>-0.62999999999999989</v>
      </c>
      <c r="I30">
        <f>139.93/11.05</f>
        <v>12.663348416289592</v>
      </c>
      <c r="J30" s="19">
        <f t="shared" si="1"/>
        <v>7.8968055456299585E-4</v>
      </c>
      <c r="K30" t="s">
        <v>157</v>
      </c>
      <c r="L30" s="21">
        <v>3.33</v>
      </c>
      <c r="M30" s="21">
        <v>3.33</v>
      </c>
      <c r="N30" s="21">
        <v>3.22</v>
      </c>
      <c r="O30" s="21">
        <v>3.43</v>
      </c>
      <c r="P30" s="21">
        <v>3.22</v>
      </c>
      <c r="Q30" s="21">
        <v>3.51</v>
      </c>
      <c r="R30" s="21">
        <v>3.49</v>
      </c>
      <c r="S30" s="21">
        <v>3.49</v>
      </c>
      <c r="U30" s="21">
        <v>3.43</v>
      </c>
    </row>
    <row r="31" spans="2:21" x14ac:dyDescent="0.25">
      <c r="C31" t="s">
        <v>56</v>
      </c>
      <c r="D31" t="s">
        <v>57</v>
      </c>
      <c r="E31">
        <v>2503</v>
      </c>
      <c r="L31" s="20">
        <v>2.97</v>
      </c>
      <c r="M31" s="20">
        <v>3.06</v>
      </c>
      <c r="N31" s="20">
        <v>2.89</v>
      </c>
      <c r="O31" s="20">
        <v>3.1</v>
      </c>
      <c r="P31" s="20">
        <v>2.93</v>
      </c>
      <c r="Q31" s="20">
        <v>3.28</v>
      </c>
      <c r="R31" s="20">
        <v>3.1</v>
      </c>
      <c r="S31" s="20">
        <v>3.06</v>
      </c>
      <c r="U31" s="20">
        <v>3.04</v>
      </c>
    </row>
    <row r="32" spans="2:21" x14ac:dyDescent="0.25">
      <c r="F32">
        <f>SUM(F4:F31)</f>
        <v>150.07</v>
      </c>
      <c r="G32" s="30" t="s">
        <v>123</v>
      </c>
      <c r="L32" s="21">
        <v>2.96</v>
      </c>
      <c r="M32" s="21">
        <v>3.05</v>
      </c>
      <c r="N32" s="21">
        <v>2.89</v>
      </c>
      <c r="O32" s="21">
        <v>3.17</v>
      </c>
      <c r="P32" s="21">
        <v>3.1</v>
      </c>
      <c r="Q32" s="21">
        <v>3.39</v>
      </c>
      <c r="R32" s="21">
        <v>3.23</v>
      </c>
      <c r="S32" s="21">
        <v>3.2</v>
      </c>
      <c r="U32" s="21">
        <v>3.24</v>
      </c>
    </row>
    <row r="33" spans="4:21" x14ac:dyDescent="0.25">
      <c r="F33">
        <f>F30+F26+F24+F15+F9+F8</f>
        <v>78.747673544999998</v>
      </c>
      <c r="G33" t="s">
        <v>122</v>
      </c>
      <c r="L33" s="21">
        <v>2.04</v>
      </c>
      <c r="M33" s="21">
        <v>2.0699999999999998</v>
      </c>
      <c r="N33" s="21">
        <v>2.1</v>
      </c>
      <c r="O33" s="21">
        <v>2.3199999999999998</v>
      </c>
      <c r="P33" s="21">
        <v>2.2599999999999998</v>
      </c>
      <c r="Q33" s="21">
        <v>2.6</v>
      </c>
      <c r="R33" s="21">
        <v>2.42</v>
      </c>
      <c r="S33" s="21">
        <v>2.4</v>
      </c>
      <c r="U33" s="21">
        <v>2.36</v>
      </c>
    </row>
    <row r="34" spans="4:21" x14ac:dyDescent="0.25">
      <c r="F34">
        <f>F33/F32</f>
        <v>0.52473961181448658</v>
      </c>
      <c r="K34" s="27" t="s">
        <v>65</v>
      </c>
      <c r="L34" s="20">
        <v>4.18</v>
      </c>
      <c r="M34" s="20">
        <v>4.43</v>
      </c>
      <c r="N34" s="20">
        <v>4.4400000000000004</v>
      </c>
      <c r="O34" s="20">
        <v>4.67</v>
      </c>
      <c r="P34" s="20">
        <v>4.5199999999999996</v>
      </c>
      <c r="Q34" s="20">
        <v>4.67</v>
      </c>
      <c r="R34" s="20">
        <v>4.58</v>
      </c>
      <c r="S34" s="28" t="s">
        <v>111</v>
      </c>
      <c r="T34" s="28" t="s">
        <v>111</v>
      </c>
      <c r="U34" s="28" t="s">
        <v>111</v>
      </c>
    </row>
    <row r="36" spans="4:21" x14ac:dyDescent="0.25">
      <c r="D36" t="s">
        <v>31</v>
      </c>
      <c r="E36">
        <v>0</v>
      </c>
      <c r="G36">
        <f t="shared" ref="G36:G62" si="2">F36/1000000000</f>
        <v>0</v>
      </c>
      <c r="I36" t="s">
        <v>31</v>
      </c>
      <c r="J36">
        <v>0</v>
      </c>
      <c r="K36" t="e" vm="1">
        <v>#VALUE!</v>
      </c>
    </row>
    <row r="37" spans="4:21" x14ac:dyDescent="0.25">
      <c r="D37" t="s">
        <v>33</v>
      </c>
      <c r="E37">
        <v>0</v>
      </c>
      <c r="G37">
        <f t="shared" si="2"/>
        <v>0</v>
      </c>
      <c r="I37" t="s">
        <v>38</v>
      </c>
      <c r="J37">
        <v>8.3400276980000001</v>
      </c>
      <c r="K37" t="e" vm="2">
        <v>#VALUE!</v>
      </c>
    </row>
    <row r="38" spans="4:21" x14ac:dyDescent="0.25">
      <c r="D38" t="s">
        <v>45</v>
      </c>
      <c r="E38">
        <v>0</v>
      </c>
      <c r="G38">
        <f t="shared" si="2"/>
        <v>0</v>
      </c>
      <c r="I38" t="s">
        <v>21</v>
      </c>
      <c r="J38">
        <v>3.2616999999999998</v>
      </c>
      <c r="K38" t="e" vm="3">
        <v>#VALUE!</v>
      </c>
    </row>
    <row r="39" spans="4:21" x14ac:dyDescent="0.25">
      <c r="D39" t="s">
        <v>47</v>
      </c>
      <c r="E39">
        <v>0</v>
      </c>
      <c r="G39">
        <f t="shared" si="2"/>
        <v>0</v>
      </c>
      <c r="I39" t="s">
        <v>50</v>
      </c>
      <c r="J39">
        <v>1.7</v>
      </c>
      <c r="K39" t="e" vm="4">
        <v>#VALUE!</v>
      </c>
    </row>
    <row r="40" spans="4:21" x14ac:dyDescent="0.25">
      <c r="D40" t="s">
        <v>27</v>
      </c>
      <c r="E40">
        <v>0</v>
      </c>
      <c r="G40">
        <f t="shared" si="2"/>
        <v>0</v>
      </c>
      <c r="I40" t="s">
        <v>25</v>
      </c>
      <c r="J40">
        <v>1.181503924</v>
      </c>
      <c r="K40" t="e" vm="5">
        <v>#VALUE!</v>
      </c>
    </row>
    <row r="41" spans="4:21" x14ac:dyDescent="0.25">
      <c r="D41" t="s">
        <v>35</v>
      </c>
      <c r="E41">
        <v>0</v>
      </c>
      <c r="G41">
        <f t="shared" si="2"/>
        <v>0</v>
      </c>
      <c r="I41" t="s">
        <v>153</v>
      </c>
      <c r="J41">
        <v>2.06</v>
      </c>
      <c r="K41" t="e" vm="6">
        <v>#VALUE!</v>
      </c>
    </row>
    <row r="42" spans="4:21" x14ac:dyDescent="0.25">
      <c r="D42" t="s">
        <v>53</v>
      </c>
      <c r="E42">
        <v>0</v>
      </c>
      <c r="G42">
        <f t="shared" si="2"/>
        <v>0</v>
      </c>
      <c r="I42" t="s">
        <v>152</v>
      </c>
      <c r="J42">
        <v>4.6796822000000002E-2</v>
      </c>
      <c r="K42" t="e" vm="7">
        <v>#VALUE!</v>
      </c>
    </row>
    <row r="43" spans="4:21" x14ac:dyDescent="0.25">
      <c r="D43" t="s">
        <v>157</v>
      </c>
      <c r="E43">
        <v>0</v>
      </c>
      <c r="G43">
        <f t="shared" si="2"/>
        <v>0</v>
      </c>
      <c r="I43" t="s">
        <v>6</v>
      </c>
      <c r="J43">
        <v>2.6609321709999998</v>
      </c>
      <c r="K43" t="e" vm="8">
        <v>#VALUE!</v>
      </c>
    </row>
    <row r="44" spans="4:21" x14ac:dyDescent="0.25">
      <c r="D44" t="s">
        <v>152</v>
      </c>
      <c r="E44">
        <v>0</v>
      </c>
      <c r="F44" s="34">
        <v>46796822</v>
      </c>
      <c r="G44">
        <f t="shared" si="2"/>
        <v>4.6796822000000002E-2</v>
      </c>
      <c r="I44" t="s">
        <v>5</v>
      </c>
      <c r="J44">
        <v>1</v>
      </c>
      <c r="K44" t="e" vm="9">
        <v>#VALUE!</v>
      </c>
    </row>
    <row r="45" spans="4:21" x14ac:dyDescent="0.25">
      <c r="D45" t="s">
        <v>24</v>
      </c>
      <c r="E45">
        <v>1.2</v>
      </c>
      <c r="F45" s="34">
        <v>787669283</v>
      </c>
      <c r="G45">
        <f t="shared" si="2"/>
        <v>0.78766928300000005</v>
      </c>
      <c r="I45" t="s">
        <v>40</v>
      </c>
      <c r="J45">
        <v>16.216720523999999</v>
      </c>
      <c r="K45" t="e" vm="10">
        <v>#VALUE!</v>
      </c>
    </row>
    <row r="46" spans="4:21" x14ac:dyDescent="0.25">
      <c r="D46" t="s">
        <v>5</v>
      </c>
      <c r="E46">
        <v>0</v>
      </c>
      <c r="F46" s="34">
        <v>1000000000</v>
      </c>
      <c r="G46">
        <f t="shared" si="2"/>
        <v>1</v>
      </c>
      <c r="I46" t="s">
        <v>33</v>
      </c>
      <c r="J46">
        <v>0</v>
      </c>
      <c r="K46" t="e" vm="11">
        <v>#VALUE!</v>
      </c>
    </row>
    <row r="47" spans="4:21" x14ac:dyDescent="0.25">
      <c r="D47" t="s">
        <v>41</v>
      </c>
      <c r="E47">
        <v>1</v>
      </c>
      <c r="F47" s="34">
        <v>1000000000</v>
      </c>
      <c r="G47">
        <f t="shared" si="2"/>
        <v>1</v>
      </c>
      <c r="I47" t="s">
        <v>24</v>
      </c>
      <c r="J47">
        <v>0.78766928300000005</v>
      </c>
      <c r="K47" t="e" vm="12">
        <v>#VALUE!</v>
      </c>
    </row>
    <row r="48" spans="4:21" x14ac:dyDescent="0.25">
      <c r="D48" t="s">
        <v>25</v>
      </c>
      <c r="E48">
        <v>0</v>
      </c>
      <c r="F48" s="34">
        <v>1181503924</v>
      </c>
      <c r="G48">
        <f t="shared" si="2"/>
        <v>1.181503924</v>
      </c>
      <c r="I48" t="s">
        <v>155</v>
      </c>
      <c r="J48">
        <v>16.216720523999999</v>
      </c>
      <c r="K48" t="e" vm="13">
        <v>#VALUE!</v>
      </c>
    </row>
    <row r="49" spans="4:11" x14ac:dyDescent="0.25">
      <c r="D49" t="s">
        <v>50</v>
      </c>
      <c r="E49">
        <v>1.86</v>
      </c>
      <c r="F49" s="34">
        <v>1700000000</v>
      </c>
      <c r="G49">
        <f t="shared" si="2"/>
        <v>1.7</v>
      </c>
      <c r="I49" t="s">
        <v>45</v>
      </c>
      <c r="J49">
        <v>0</v>
      </c>
      <c r="K49" t="e" vm="14">
        <v>#VALUE!</v>
      </c>
    </row>
    <row r="50" spans="4:11" x14ac:dyDescent="0.25">
      <c r="D50" t="s">
        <v>153</v>
      </c>
      <c r="E50">
        <v>2.1</v>
      </c>
      <c r="F50" s="34">
        <v>2060000000</v>
      </c>
      <c r="G50">
        <f t="shared" si="2"/>
        <v>2.06</v>
      </c>
      <c r="I50" t="s">
        <v>29</v>
      </c>
      <c r="J50">
        <v>14.9</v>
      </c>
      <c r="K50" t="e" vm="15">
        <v>#VALUE!</v>
      </c>
    </row>
    <row r="51" spans="4:11" x14ac:dyDescent="0.25">
      <c r="D51" t="s">
        <v>16</v>
      </c>
      <c r="E51">
        <v>0</v>
      </c>
      <c r="F51" s="34">
        <v>2316674361</v>
      </c>
      <c r="G51">
        <f t="shared" si="2"/>
        <v>2.316674361</v>
      </c>
      <c r="I51" t="s">
        <v>7</v>
      </c>
      <c r="J51">
        <v>5.6804313219999996</v>
      </c>
      <c r="K51" t="e" vm="16">
        <v>#VALUE!</v>
      </c>
    </row>
    <row r="52" spans="4:11" x14ac:dyDescent="0.25">
      <c r="D52" t="s">
        <v>6</v>
      </c>
      <c r="E52">
        <v>3.6</v>
      </c>
      <c r="F52" s="34">
        <v>2660932171</v>
      </c>
      <c r="G52">
        <f t="shared" si="2"/>
        <v>2.6609321709999998</v>
      </c>
      <c r="I52" t="s">
        <v>8</v>
      </c>
      <c r="J52">
        <v>6.3754878399999999</v>
      </c>
      <c r="K52" t="e" vm="17">
        <v>#VALUE!</v>
      </c>
    </row>
    <row r="53" spans="4:11" x14ac:dyDescent="0.25">
      <c r="D53" t="s">
        <v>21</v>
      </c>
      <c r="E53">
        <v>3.5</v>
      </c>
      <c r="F53" s="34">
        <v>3261700000</v>
      </c>
      <c r="G53">
        <f t="shared" si="2"/>
        <v>3.2616999999999998</v>
      </c>
      <c r="I53" t="s">
        <v>47</v>
      </c>
      <c r="J53">
        <v>0</v>
      </c>
      <c r="K53" t="e" vm="18">
        <v>#VALUE!</v>
      </c>
    </row>
    <row r="54" spans="4:11" x14ac:dyDescent="0.25">
      <c r="D54" t="s">
        <v>7</v>
      </c>
      <c r="E54">
        <v>1</v>
      </c>
      <c r="F54" s="34">
        <v>5680431322</v>
      </c>
      <c r="G54">
        <f t="shared" si="2"/>
        <v>5.6804313219999996</v>
      </c>
      <c r="I54" t="s">
        <v>27</v>
      </c>
      <c r="J54">
        <v>0</v>
      </c>
      <c r="K54" t="e" vm="19">
        <v>#VALUE!</v>
      </c>
    </row>
    <row r="55" spans="4:11" x14ac:dyDescent="0.25">
      <c r="D55" t="s">
        <v>43</v>
      </c>
      <c r="E55">
        <v>0.5</v>
      </c>
      <c r="F55" s="34">
        <v>5841179332</v>
      </c>
      <c r="G55">
        <f t="shared" si="2"/>
        <v>5.8411793320000003</v>
      </c>
      <c r="I55" t="s">
        <v>35</v>
      </c>
      <c r="J55">
        <v>0</v>
      </c>
      <c r="K55" t="e" vm="20">
        <v>#VALUE!</v>
      </c>
    </row>
    <row r="56" spans="4:11" x14ac:dyDescent="0.25">
      <c r="D56" t="s">
        <v>8</v>
      </c>
      <c r="E56">
        <v>8.6999999999999993</v>
      </c>
      <c r="F56" s="34">
        <v>6375487840</v>
      </c>
      <c r="G56">
        <f t="shared" si="2"/>
        <v>6.3754878399999999</v>
      </c>
      <c r="K56" t="e" vm="21">
        <v>#VALUE!</v>
      </c>
    </row>
    <row r="57" spans="4:11" x14ac:dyDescent="0.25">
      <c r="D57" t="s">
        <v>38</v>
      </c>
      <c r="E57">
        <v>9</v>
      </c>
      <c r="F57" s="34">
        <v>8340027698</v>
      </c>
      <c r="G57">
        <f t="shared" si="2"/>
        <v>8.3400276980000001</v>
      </c>
      <c r="I57" t="s">
        <v>156</v>
      </c>
      <c r="J57">
        <v>43.734100804999997</v>
      </c>
      <c r="K57" t="e" vm="22">
        <v>#VALUE!</v>
      </c>
    </row>
    <row r="58" spans="4:11" x14ac:dyDescent="0.25">
      <c r="D58" t="s">
        <v>29</v>
      </c>
      <c r="E58">
        <v>15</v>
      </c>
      <c r="F58" s="34">
        <v>14900000000</v>
      </c>
      <c r="G58">
        <f t="shared" si="2"/>
        <v>14.9</v>
      </c>
      <c r="I58" t="s">
        <v>43</v>
      </c>
      <c r="J58">
        <v>5.8411793320000003</v>
      </c>
      <c r="K58" t="e" vm="23">
        <v>#VALUE!</v>
      </c>
    </row>
    <row r="59" spans="4:11" x14ac:dyDescent="0.25">
      <c r="D59" t="s">
        <v>40</v>
      </c>
      <c r="E59">
        <v>17.5</v>
      </c>
      <c r="F59" s="34">
        <v>16216720524</v>
      </c>
      <c r="G59">
        <f t="shared" si="2"/>
        <v>16.216720523999999</v>
      </c>
      <c r="I59" t="s">
        <v>154</v>
      </c>
      <c r="J59">
        <v>16.680055394</v>
      </c>
      <c r="K59" t="e" vm="24">
        <v>#VALUE!</v>
      </c>
    </row>
    <row r="60" spans="4:11" x14ac:dyDescent="0.25">
      <c r="D60" t="s">
        <v>155</v>
      </c>
      <c r="E60">
        <v>20</v>
      </c>
      <c r="F60" s="34">
        <v>16216720524</v>
      </c>
      <c r="G60">
        <f t="shared" si="2"/>
        <v>16.216720523999999</v>
      </c>
      <c r="I60" t="s">
        <v>16</v>
      </c>
      <c r="J60">
        <v>2.316674361</v>
      </c>
      <c r="K60" t="e" vm="25">
        <v>#VALUE!</v>
      </c>
    </row>
    <row r="61" spans="4:11" x14ac:dyDescent="0.25">
      <c r="D61" t="s">
        <v>154</v>
      </c>
      <c r="E61">
        <v>10</v>
      </c>
      <c r="F61" s="34">
        <v>16680055394</v>
      </c>
      <c r="G61">
        <f t="shared" si="2"/>
        <v>16.680055394</v>
      </c>
      <c r="I61" t="s">
        <v>53</v>
      </c>
      <c r="J61">
        <v>0</v>
      </c>
      <c r="K61" t="e" vm="26">
        <v>#VALUE!</v>
      </c>
    </row>
    <row r="62" spans="4:11" x14ac:dyDescent="0.25">
      <c r="D62" t="s">
        <v>156</v>
      </c>
      <c r="E62">
        <v>45</v>
      </c>
      <c r="F62" s="34">
        <v>43734100805</v>
      </c>
      <c r="G62">
        <f t="shared" si="2"/>
        <v>43.734100804999997</v>
      </c>
      <c r="I62" t="s">
        <v>41</v>
      </c>
      <c r="J62">
        <v>1</v>
      </c>
      <c r="K62" t="e" vm="27">
        <v>#VALUE!</v>
      </c>
    </row>
    <row r="63" spans="4:11" x14ac:dyDescent="0.25">
      <c r="F63" s="35">
        <f>SUM(F36:F62)</f>
        <v>150000000000</v>
      </c>
      <c r="G63">
        <f t="shared" ref="G63" si="3">F63/1000000000</f>
        <v>150</v>
      </c>
      <c r="I63" t="s">
        <v>157</v>
      </c>
      <c r="J63">
        <v>0</v>
      </c>
      <c r="K63" t="e" vm="28">
        <v>#VALUE!</v>
      </c>
    </row>
    <row r="64" spans="4:11" x14ac:dyDescent="0.25">
      <c r="G64">
        <f>J63+J59+J57+J48+J42+J41+J38</f>
        <v>81.999373545000012</v>
      </c>
    </row>
    <row r="65" spans="7:7" x14ac:dyDescent="0.25">
      <c r="G65">
        <f>G64/G63</f>
        <v>0.54666249030000003</v>
      </c>
    </row>
  </sheetData>
  <sortState xmlns:xlrd2="http://schemas.microsoft.com/office/spreadsheetml/2017/richdata2" ref="I36:J63">
    <sortCondition ref="I36:I63"/>
  </sortState>
  <hyperlinks>
    <hyperlink ref="G32" r:id="rId1" xr:uid="{9F8C0033-EAF5-420A-8B7B-46E4E2DB35AB}"/>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80C0C3-7CCC-40FB-A9ED-DA6457497311}">
  <dimension ref="A1:AN94"/>
  <sheetViews>
    <sheetView topLeftCell="A60" workbookViewId="0">
      <selection activeCell="L101" sqref="L101"/>
    </sheetView>
  </sheetViews>
  <sheetFormatPr defaultRowHeight="15" x14ac:dyDescent="0.25"/>
  <cols>
    <col min="1" max="1" width="31.42578125" bestFit="1" customWidth="1"/>
  </cols>
  <sheetData>
    <row r="1" spans="1:40" x14ac:dyDescent="0.25">
      <c r="B1">
        <v>2014</v>
      </c>
      <c r="C1">
        <v>2015</v>
      </c>
      <c r="D1">
        <v>2016</v>
      </c>
      <c r="E1">
        <v>2017</v>
      </c>
      <c r="F1">
        <v>2018</v>
      </c>
      <c r="G1">
        <v>2019</v>
      </c>
      <c r="H1">
        <v>2020</v>
      </c>
      <c r="I1">
        <v>2021</v>
      </c>
      <c r="J1">
        <v>2022</v>
      </c>
      <c r="K1" t="s">
        <v>159</v>
      </c>
      <c r="L1" t="s">
        <v>160</v>
      </c>
      <c r="M1" t="s">
        <v>174</v>
      </c>
      <c r="N1" t="s">
        <v>176</v>
      </c>
    </row>
    <row r="2" spans="1:40" x14ac:dyDescent="0.25">
      <c r="A2" t="s">
        <v>175</v>
      </c>
    </row>
    <row r="3" spans="1:40" x14ac:dyDescent="0.25">
      <c r="A3" t="s">
        <v>161</v>
      </c>
      <c r="B3">
        <v>150</v>
      </c>
      <c r="C3">
        <v>132</v>
      </c>
      <c r="D3">
        <v>130</v>
      </c>
      <c r="E3">
        <v>135</v>
      </c>
      <c r="F3">
        <v>147</v>
      </c>
      <c r="G3">
        <v>166</v>
      </c>
      <c r="H3">
        <v>163</v>
      </c>
      <c r="I3">
        <v>170</v>
      </c>
      <c r="J3">
        <v>173</v>
      </c>
      <c r="K3">
        <v>258</v>
      </c>
      <c r="L3">
        <v>309</v>
      </c>
      <c r="M3" s="19">
        <f>(L3/B3)-1</f>
        <v>1.06</v>
      </c>
      <c r="N3" s="19">
        <f>(L3/I3)-1</f>
        <v>0.81764705882352939</v>
      </c>
      <c r="O3" t="s">
        <v>161</v>
      </c>
      <c r="T3" s="27" t="s">
        <v>31</v>
      </c>
      <c r="U3" t="s">
        <v>31</v>
      </c>
      <c r="V3" t="s">
        <v>32</v>
      </c>
      <c r="Z3">
        <v>7.2917818328914398E-4</v>
      </c>
      <c r="AA3" t="s">
        <v>31</v>
      </c>
      <c r="AD3" s="27" t="s">
        <v>38</v>
      </c>
      <c r="AE3" t="s">
        <v>37</v>
      </c>
      <c r="AF3">
        <v>2253</v>
      </c>
      <c r="AG3" t="s">
        <v>38</v>
      </c>
      <c r="AH3" s="50">
        <v>108.5</v>
      </c>
      <c r="AI3">
        <v>0.32417898982139426</v>
      </c>
      <c r="AJ3" t="s">
        <v>38</v>
      </c>
      <c r="AK3">
        <v>0.25</v>
      </c>
      <c r="AL3" t="s">
        <v>38</v>
      </c>
      <c r="AM3">
        <v>0.63709677419354827</v>
      </c>
      <c r="AN3" t="s">
        <v>161</v>
      </c>
    </row>
    <row r="4" spans="1:40" x14ac:dyDescent="0.25">
      <c r="A4" t="s">
        <v>38</v>
      </c>
      <c r="B4">
        <v>4400</v>
      </c>
      <c r="C4">
        <v>4204</v>
      </c>
      <c r="D4">
        <v>4189</v>
      </c>
      <c r="E4">
        <v>4204</v>
      </c>
      <c r="F4">
        <v>4317</v>
      </c>
      <c r="G4">
        <v>4400</v>
      </c>
      <c r="H4">
        <v>4750</v>
      </c>
      <c r="I4">
        <v>5207</v>
      </c>
      <c r="J4">
        <v>6106</v>
      </c>
      <c r="K4">
        <v>6332</v>
      </c>
      <c r="L4">
        <v>6895</v>
      </c>
      <c r="M4" s="19">
        <f t="shared" ref="M4:M35" si="0">(L4/B4)-1</f>
        <v>0.56704545454545463</v>
      </c>
      <c r="N4" s="19">
        <f t="shared" ref="N4:N35" si="1">(L4/I4)-1</f>
        <v>0.32417898982139426</v>
      </c>
      <c r="O4" t="s">
        <v>38</v>
      </c>
      <c r="T4" s="27" t="s">
        <v>38</v>
      </c>
      <c r="U4" t="s">
        <v>38</v>
      </c>
      <c r="X4">
        <v>0.32417898982139426</v>
      </c>
      <c r="Y4" t="s">
        <v>38</v>
      </c>
      <c r="Z4">
        <v>0.28576706636160121</v>
      </c>
      <c r="AA4" t="s">
        <v>38</v>
      </c>
      <c r="AD4" s="27" t="s">
        <v>31</v>
      </c>
      <c r="AF4">
        <v>1670</v>
      </c>
      <c r="AG4" t="s">
        <v>31</v>
      </c>
      <c r="AH4" s="51">
        <v>82.4</v>
      </c>
    </row>
    <row r="5" spans="1:40" x14ac:dyDescent="0.25">
      <c r="A5" t="s">
        <v>21</v>
      </c>
      <c r="B5">
        <v>643</v>
      </c>
      <c r="C5">
        <v>633</v>
      </c>
      <c r="D5">
        <v>650</v>
      </c>
      <c r="E5">
        <v>657</v>
      </c>
      <c r="F5">
        <v>800</v>
      </c>
      <c r="G5">
        <v>1799</v>
      </c>
      <c r="H5">
        <v>879</v>
      </c>
      <c r="I5">
        <v>901</v>
      </c>
      <c r="J5">
        <v>982</v>
      </c>
      <c r="K5">
        <v>1232</v>
      </c>
      <c r="L5">
        <v>1395</v>
      </c>
      <c r="M5" s="19">
        <f t="shared" si="0"/>
        <v>1.1695178849144634</v>
      </c>
      <c r="N5" s="19">
        <f t="shared" si="1"/>
        <v>0.54827968923418413</v>
      </c>
      <c r="O5" t="s">
        <v>21</v>
      </c>
      <c r="T5" s="27" t="s">
        <v>21</v>
      </c>
      <c r="U5" t="s">
        <v>158</v>
      </c>
      <c r="X5">
        <v>0.54827968923418413</v>
      </c>
      <c r="Y5" t="s">
        <v>21</v>
      </c>
      <c r="Z5">
        <v>0.30269848366624941</v>
      </c>
      <c r="AA5" t="s">
        <v>21</v>
      </c>
      <c r="AD5" s="27" t="s">
        <v>21</v>
      </c>
      <c r="AE5" t="s">
        <v>22</v>
      </c>
      <c r="AF5">
        <v>1777</v>
      </c>
      <c r="AG5" t="s">
        <v>21</v>
      </c>
      <c r="AH5" s="51">
        <v>23.8</v>
      </c>
      <c r="AI5">
        <v>0.54827968923418413</v>
      </c>
      <c r="AJ5" t="s">
        <v>21</v>
      </c>
      <c r="AK5">
        <v>0.4342105263157896</v>
      </c>
      <c r="AL5" t="s">
        <v>21</v>
      </c>
    </row>
    <row r="6" spans="1:40" x14ac:dyDescent="0.25">
      <c r="A6" t="s">
        <v>67</v>
      </c>
      <c r="B6">
        <v>15563</v>
      </c>
      <c r="C6">
        <v>18689</v>
      </c>
      <c r="D6">
        <v>18226</v>
      </c>
      <c r="E6">
        <v>23285</v>
      </c>
      <c r="F6">
        <v>21614</v>
      </c>
      <c r="G6">
        <v>21962</v>
      </c>
      <c r="H6">
        <v>22702</v>
      </c>
      <c r="I6">
        <v>21549</v>
      </c>
      <c r="J6">
        <v>21101</v>
      </c>
      <c r="K6">
        <v>23280</v>
      </c>
      <c r="L6">
        <v>24551</v>
      </c>
      <c r="M6" s="19">
        <f t="shared" si="0"/>
        <v>0.57752361369915817</v>
      </c>
      <c r="N6" s="19">
        <f t="shared" si="1"/>
        <v>0.13931040883567691</v>
      </c>
      <c r="O6" t="s">
        <v>67</v>
      </c>
      <c r="T6" s="27" t="s">
        <v>50</v>
      </c>
      <c r="U6" t="s">
        <v>50</v>
      </c>
      <c r="X6">
        <v>5.236051502145922E-2</v>
      </c>
      <c r="Y6" t="s">
        <v>50</v>
      </c>
      <c r="Z6">
        <v>0.38257917467149416</v>
      </c>
      <c r="AA6" t="s">
        <v>50</v>
      </c>
      <c r="AD6" s="27" t="s">
        <v>50</v>
      </c>
      <c r="AE6" t="s">
        <v>51</v>
      </c>
      <c r="AF6">
        <v>1867</v>
      </c>
      <c r="AG6" t="s">
        <v>50</v>
      </c>
      <c r="AH6" s="50">
        <v>78.2</v>
      </c>
      <c r="AI6">
        <v>5.236051502145922E-2</v>
      </c>
      <c r="AJ6" t="s">
        <v>50</v>
      </c>
      <c r="AK6">
        <v>-7.1794871794871762E-2</v>
      </c>
      <c r="AL6" t="s">
        <v>50</v>
      </c>
      <c r="AM6">
        <v>7.8740157480315043E-2</v>
      </c>
      <c r="AN6" t="s">
        <v>67</v>
      </c>
    </row>
    <row r="7" spans="1:40" x14ac:dyDescent="0.25">
      <c r="A7" t="s">
        <v>50</v>
      </c>
      <c r="B7">
        <v>892</v>
      </c>
      <c r="C7">
        <v>883</v>
      </c>
      <c r="D7">
        <v>830</v>
      </c>
      <c r="E7">
        <v>881</v>
      </c>
      <c r="F7">
        <v>856</v>
      </c>
      <c r="G7">
        <v>918</v>
      </c>
      <c r="H7">
        <v>890</v>
      </c>
      <c r="I7">
        <v>1165</v>
      </c>
      <c r="J7">
        <v>1137</v>
      </c>
      <c r="K7">
        <v>1145</v>
      </c>
      <c r="L7">
        <v>1226</v>
      </c>
      <c r="M7" s="19">
        <f t="shared" si="0"/>
        <v>0.37443946188340815</v>
      </c>
      <c r="N7" s="19">
        <f t="shared" si="1"/>
        <v>5.236051502145922E-2</v>
      </c>
      <c r="O7" t="s">
        <v>50</v>
      </c>
      <c r="T7" s="27" t="s">
        <v>25</v>
      </c>
      <c r="U7" t="s">
        <v>25</v>
      </c>
      <c r="Z7">
        <v>0</v>
      </c>
      <c r="AA7" t="s">
        <v>25</v>
      </c>
      <c r="AD7" s="27" t="s">
        <v>25</v>
      </c>
      <c r="AE7" t="s">
        <v>26</v>
      </c>
      <c r="AF7">
        <v>2311</v>
      </c>
      <c r="AG7" t="s">
        <v>25</v>
      </c>
      <c r="AH7" s="50">
        <v>96.5</v>
      </c>
    </row>
    <row r="8" spans="1:40" x14ac:dyDescent="0.25">
      <c r="A8" t="s">
        <v>162</v>
      </c>
      <c r="B8">
        <v>1683</v>
      </c>
      <c r="C8">
        <v>1921</v>
      </c>
      <c r="D8">
        <v>1833</v>
      </c>
      <c r="E8">
        <v>2095</v>
      </c>
      <c r="F8">
        <v>2312</v>
      </c>
      <c r="G8">
        <v>2546</v>
      </c>
      <c r="H8">
        <v>2651</v>
      </c>
      <c r="I8">
        <v>2932</v>
      </c>
      <c r="J8">
        <v>2895</v>
      </c>
      <c r="K8">
        <v>2953</v>
      </c>
      <c r="L8">
        <v>4567</v>
      </c>
      <c r="M8" s="19">
        <f t="shared" si="0"/>
        <v>1.7136066547831255</v>
      </c>
      <c r="N8" s="19">
        <f t="shared" si="1"/>
        <v>0.55763983628922231</v>
      </c>
      <c r="O8" t="s">
        <v>162</v>
      </c>
      <c r="T8" s="27" t="s">
        <v>13</v>
      </c>
      <c r="U8" t="s">
        <v>153</v>
      </c>
      <c r="X8">
        <v>0.55763983628922231</v>
      </c>
      <c r="Y8" t="s">
        <v>162</v>
      </c>
      <c r="Z8">
        <v>0.12898812975128185</v>
      </c>
      <c r="AA8" t="s">
        <v>13</v>
      </c>
      <c r="AD8" s="27" t="s">
        <v>13</v>
      </c>
      <c r="AE8" t="s">
        <v>14</v>
      </c>
      <c r="AF8">
        <v>1668</v>
      </c>
      <c r="AG8" t="s">
        <v>13</v>
      </c>
      <c r="AH8" s="50">
        <v>40.700000000000003</v>
      </c>
      <c r="AI8">
        <v>0.55763983628922231</v>
      </c>
      <c r="AJ8" t="s">
        <v>162</v>
      </c>
      <c r="AK8">
        <v>0.51079136690647498</v>
      </c>
      <c r="AL8" t="s">
        <v>162</v>
      </c>
    </row>
    <row r="9" spans="1:40" x14ac:dyDescent="0.25">
      <c r="A9" t="s">
        <v>11</v>
      </c>
      <c r="B9">
        <v>3399</v>
      </c>
      <c r="C9">
        <v>3364</v>
      </c>
      <c r="D9">
        <v>3587</v>
      </c>
      <c r="E9">
        <v>3657</v>
      </c>
      <c r="F9">
        <v>4187</v>
      </c>
      <c r="G9">
        <v>4307</v>
      </c>
      <c r="H9">
        <v>4469</v>
      </c>
      <c r="I9">
        <v>4508</v>
      </c>
      <c r="J9">
        <v>4872</v>
      </c>
      <c r="K9">
        <v>7310</v>
      </c>
      <c r="L9">
        <v>8820</v>
      </c>
      <c r="M9" s="19">
        <f t="shared" si="0"/>
        <v>1.5948808473080316</v>
      </c>
      <c r="N9" s="19">
        <f t="shared" si="1"/>
        <v>0.95652173913043481</v>
      </c>
      <c r="O9" t="s">
        <v>11</v>
      </c>
      <c r="T9" s="27" t="s">
        <v>11</v>
      </c>
      <c r="U9" t="s">
        <v>152</v>
      </c>
      <c r="X9">
        <v>0.95652173913043481</v>
      </c>
      <c r="Y9" t="s">
        <v>11</v>
      </c>
      <c r="Z9">
        <v>2.3224181991914179</v>
      </c>
      <c r="AA9" t="s">
        <v>11</v>
      </c>
      <c r="AD9" s="27" t="s">
        <v>11</v>
      </c>
      <c r="AE9" t="s">
        <v>12</v>
      </c>
      <c r="AF9">
        <v>1561</v>
      </c>
      <c r="AG9" t="s">
        <v>11</v>
      </c>
      <c r="AH9" s="51">
        <v>40.5</v>
      </c>
      <c r="AI9">
        <v>0.95652173913043481</v>
      </c>
      <c r="AJ9" t="s">
        <v>11</v>
      </c>
      <c r="AK9">
        <v>0.82307692307692304</v>
      </c>
      <c r="AL9" t="s">
        <v>11</v>
      </c>
    </row>
    <row r="10" spans="1:40" x14ac:dyDescent="0.25">
      <c r="A10" t="s">
        <v>163</v>
      </c>
      <c r="B10">
        <v>431</v>
      </c>
      <c r="C10">
        <v>463</v>
      </c>
      <c r="D10">
        <v>488</v>
      </c>
      <c r="E10">
        <v>501</v>
      </c>
      <c r="F10">
        <v>519</v>
      </c>
      <c r="G10">
        <v>547</v>
      </c>
      <c r="H10">
        <v>613</v>
      </c>
      <c r="I10">
        <v>582</v>
      </c>
      <c r="J10">
        <v>616</v>
      </c>
      <c r="K10">
        <v>838</v>
      </c>
      <c r="L10">
        <v>944</v>
      </c>
      <c r="M10" s="19">
        <f t="shared" si="0"/>
        <v>1.1902552204176335</v>
      </c>
      <c r="N10" s="19">
        <f t="shared" si="1"/>
        <v>0.62199312714776633</v>
      </c>
      <c r="O10" t="s">
        <v>163</v>
      </c>
      <c r="T10" s="27" t="s">
        <v>6</v>
      </c>
      <c r="U10" t="s">
        <v>6</v>
      </c>
      <c r="X10">
        <v>0.62199312714776633</v>
      </c>
      <c r="Y10" t="s">
        <v>163</v>
      </c>
      <c r="Z10">
        <v>2.4285478074190294</v>
      </c>
      <c r="AA10" t="s">
        <v>6</v>
      </c>
      <c r="AD10" s="27" t="s">
        <v>6</v>
      </c>
      <c r="AE10" t="s">
        <v>2</v>
      </c>
      <c r="AF10">
        <v>868</v>
      </c>
      <c r="AG10" t="s">
        <v>6</v>
      </c>
      <c r="AH10" s="51">
        <v>18.399999999999999</v>
      </c>
      <c r="AI10">
        <v>0.62199312714776633</v>
      </c>
      <c r="AJ10" t="s">
        <v>163</v>
      </c>
      <c r="AK10">
        <v>0.68965517241379337</v>
      </c>
      <c r="AL10" t="s">
        <v>163</v>
      </c>
    </row>
    <row r="11" spans="1:40" x14ac:dyDescent="0.25">
      <c r="A11" t="s">
        <v>5</v>
      </c>
      <c r="B11">
        <v>3387</v>
      </c>
      <c r="C11">
        <v>3401</v>
      </c>
      <c r="D11">
        <v>3424</v>
      </c>
      <c r="E11">
        <v>3443</v>
      </c>
      <c r="F11">
        <v>3491</v>
      </c>
      <c r="G11">
        <v>3700</v>
      </c>
      <c r="H11">
        <v>3806</v>
      </c>
      <c r="I11">
        <v>3575</v>
      </c>
      <c r="J11">
        <v>4343</v>
      </c>
      <c r="K11">
        <v>5354</v>
      </c>
      <c r="L11">
        <v>6170</v>
      </c>
      <c r="M11" s="19">
        <f t="shared" si="0"/>
        <v>0.82167109536462957</v>
      </c>
      <c r="N11" s="19">
        <f t="shared" si="1"/>
        <v>0.72587412587412592</v>
      </c>
      <c r="O11" t="s">
        <v>5</v>
      </c>
      <c r="T11" s="27" t="s">
        <v>5</v>
      </c>
      <c r="U11" t="s">
        <v>5</v>
      </c>
      <c r="X11">
        <v>0.72587412587412592</v>
      </c>
      <c r="Y11" t="s">
        <v>5</v>
      </c>
      <c r="Z11">
        <v>0.98896767324720158</v>
      </c>
      <c r="AA11" t="s">
        <v>5</v>
      </c>
      <c r="AD11" s="27" t="s">
        <v>5</v>
      </c>
      <c r="AE11" t="s">
        <v>0</v>
      </c>
      <c r="AF11">
        <v>893</v>
      </c>
      <c r="AG11" t="s">
        <v>5</v>
      </c>
      <c r="AH11" s="51">
        <v>73.2</v>
      </c>
      <c r="AI11">
        <v>0.72587412587412592</v>
      </c>
      <c r="AJ11" t="s">
        <v>5</v>
      </c>
      <c r="AK11">
        <v>0.72142857142857153</v>
      </c>
      <c r="AL11" t="s">
        <v>5</v>
      </c>
    </row>
    <row r="12" spans="1:40" x14ac:dyDescent="0.25">
      <c r="A12" t="s">
        <v>40</v>
      </c>
      <c r="B12">
        <v>43935</v>
      </c>
      <c r="C12">
        <v>43496</v>
      </c>
      <c r="D12">
        <v>44097</v>
      </c>
      <c r="E12">
        <v>44862</v>
      </c>
      <c r="F12">
        <v>46480</v>
      </c>
      <c r="G12">
        <v>47460</v>
      </c>
      <c r="H12">
        <v>48039</v>
      </c>
      <c r="I12">
        <v>49096</v>
      </c>
      <c r="J12">
        <v>49554</v>
      </c>
      <c r="K12">
        <v>52044</v>
      </c>
      <c r="L12">
        <v>55195</v>
      </c>
      <c r="M12" s="19">
        <f t="shared" si="0"/>
        <v>0.25628769773529081</v>
      </c>
      <c r="N12" s="19">
        <f t="shared" si="1"/>
        <v>0.12422600619195046</v>
      </c>
      <c r="O12" t="s">
        <v>40</v>
      </c>
      <c r="T12" s="27" t="s">
        <v>40</v>
      </c>
      <c r="U12" t="s">
        <v>40</v>
      </c>
      <c r="X12">
        <v>0.12422600619195046</v>
      </c>
      <c r="Y12" t="s">
        <v>40</v>
      </c>
      <c r="Z12">
        <v>0.21686114019640007</v>
      </c>
      <c r="AA12" t="s">
        <v>40</v>
      </c>
      <c r="AD12" s="27" t="s">
        <v>40</v>
      </c>
      <c r="AE12" t="s">
        <v>39</v>
      </c>
      <c r="AF12">
        <v>2486</v>
      </c>
      <c r="AG12" t="s">
        <v>40</v>
      </c>
      <c r="AH12" s="51">
        <v>112.8</v>
      </c>
      <c r="AI12">
        <v>0.12422600619195046</v>
      </c>
      <c r="AJ12" t="s">
        <v>40</v>
      </c>
      <c r="AK12">
        <v>7.8534031413612704E-2</v>
      </c>
      <c r="AL12" t="s">
        <v>40</v>
      </c>
    </row>
    <row r="13" spans="1:40" x14ac:dyDescent="0.25">
      <c r="A13" t="s">
        <v>33</v>
      </c>
      <c r="B13">
        <v>39274</v>
      </c>
      <c r="C13">
        <v>39833</v>
      </c>
      <c r="D13">
        <v>41173</v>
      </c>
      <c r="E13">
        <v>43438</v>
      </c>
      <c r="F13">
        <v>44554</v>
      </c>
      <c r="G13">
        <v>48603</v>
      </c>
      <c r="H13">
        <v>52238</v>
      </c>
      <c r="I13">
        <v>51737</v>
      </c>
      <c r="J13">
        <v>54613</v>
      </c>
      <c r="K13">
        <v>59440</v>
      </c>
      <c r="L13">
        <v>76943</v>
      </c>
      <c r="M13" s="19">
        <f t="shared" si="0"/>
        <v>0.95913326882925087</v>
      </c>
      <c r="N13" s="19">
        <f t="shared" si="1"/>
        <v>0.48719485088041448</v>
      </c>
      <c r="O13" t="s">
        <v>33</v>
      </c>
      <c r="T13" s="27" t="s">
        <v>33</v>
      </c>
      <c r="U13" t="s">
        <v>33</v>
      </c>
      <c r="X13">
        <v>0.48719485088041448</v>
      </c>
      <c r="Y13" t="s">
        <v>33</v>
      </c>
      <c r="Z13">
        <v>0.28470020225274406</v>
      </c>
      <c r="AA13" t="s">
        <v>33</v>
      </c>
      <c r="AD13" s="27" t="s">
        <v>33</v>
      </c>
      <c r="AE13" t="s">
        <v>34</v>
      </c>
      <c r="AF13">
        <v>1608</v>
      </c>
      <c r="AG13" t="s">
        <v>33</v>
      </c>
      <c r="AH13" s="50">
        <v>68.099999999999994</v>
      </c>
      <c r="AI13">
        <v>0.48719485088041448</v>
      </c>
      <c r="AJ13" t="s">
        <v>33</v>
      </c>
      <c r="AK13">
        <v>0.46206896551724141</v>
      </c>
      <c r="AL13" t="s">
        <v>33</v>
      </c>
    </row>
    <row r="14" spans="1:40" x14ac:dyDescent="0.25">
      <c r="A14" t="s">
        <v>24</v>
      </c>
      <c r="B14">
        <v>4358</v>
      </c>
      <c r="C14">
        <v>4520</v>
      </c>
      <c r="D14">
        <v>4676</v>
      </c>
      <c r="E14">
        <v>4683</v>
      </c>
      <c r="F14">
        <v>5084</v>
      </c>
      <c r="G14">
        <v>4985</v>
      </c>
      <c r="H14">
        <v>5396</v>
      </c>
      <c r="I14">
        <v>7431</v>
      </c>
      <c r="J14">
        <v>8242</v>
      </c>
      <c r="K14">
        <v>6072</v>
      </c>
      <c r="L14">
        <v>6792</v>
      </c>
      <c r="M14" s="19">
        <f t="shared" si="0"/>
        <v>0.55851307939421746</v>
      </c>
      <c r="N14" s="19">
        <f t="shared" si="1"/>
        <v>-8.59911182882519E-2</v>
      </c>
      <c r="O14" t="s">
        <v>24</v>
      </c>
      <c r="T14" s="27" t="s">
        <v>24</v>
      </c>
      <c r="U14" t="s">
        <v>24</v>
      </c>
      <c r="X14">
        <v>-8.59911182882519E-2</v>
      </c>
      <c r="Y14" t="s">
        <v>24</v>
      </c>
      <c r="Z14">
        <v>7.4378584343830281E-2</v>
      </c>
      <c r="AA14" t="s">
        <v>24</v>
      </c>
      <c r="AD14" s="27" t="s">
        <v>24</v>
      </c>
      <c r="AE14" t="s">
        <v>23</v>
      </c>
      <c r="AF14">
        <v>2231</v>
      </c>
      <c r="AG14" t="s">
        <v>24</v>
      </c>
      <c r="AH14" s="51">
        <v>197.3</v>
      </c>
      <c r="AI14">
        <v>-8.59911182882519E-2</v>
      </c>
      <c r="AJ14" t="s">
        <v>24</v>
      </c>
      <c r="AK14">
        <v>-0.16756756756756763</v>
      </c>
      <c r="AL14" t="s">
        <v>24</v>
      </c>
    </row>
    <row r="15" spans="1:40" x14ac:dyDescent="0.25">
      <c r="A15" t="s">
        <v>17</v>
      </c>
      <c r="B15">
        <v>1035</v>
      </c>
      <c r="C15">
        <v>1132</v>
      </c>
      <c r="D15">
        <v>1282</v>
      </c>
      <c r="E15">
        <v>1592</v>
      </c>
      <c r="F15">
        <v>1414</v>
      </c>
      <c r="G15">
        <v>1968</v>
      </c>
      <c r="H15">
        <v>2477</v>
      </c>
      <c r="I15">
        <v>1995</v>
      </c>
      <c r="J15">
        <v>2899</v>
      </c>
      <c r="K15">
        <v>3205</v>
      </c>
      <c r="L15">
        <v>3365</v>
      </c>
      <c r="M15" s="19">
        <f t="shared" si="0"/>
        <v>2.2512077294685988</v>
      </c>
      <c r="N15" s="19">
        <f t="shared" si="1"/>
        <v>0.68671679197994995</v>
      </c>
      <c r="O15" t="s">
        <v>17</v>
      </c>
      <c r="T15" s="27" t="s">
        <v>17</v>
      </c>
      <c r="U15" t="s">
        <v>155</v>
      </c>
      <c r="X15">
        <v>0.68671679197994995</v>
      </c>
      <c r="Y15" t="s">
        <v>17</v>
      </c>
      <c r="Z15">
        <v>0</v>
      </c>
      <c r="AA15" t="s">
        <v>17</v>
      </c>
      <c r="AD15" s="27" t="s">
        <v>17</v>
      </c>
      <c r="AE15" t="s">
        <v>18</v>
      </c>
      <c r="AF15">
        <v>1569</v>
      </c>
      <c r="AG15" t="s">
        <v>17</v>
      </c>
      <c r="AH15" s="50">
        <v>76.2</v>
      </c>
      <c r="AI15">
        <v>0.68671679197994995</v>
      </c>
      <c r="AJ15" t="s">
        <v>17</v>
      </c>
      <c r="AK15">
        <v>0.5984848484848484</v>
      </c>
      <c r="AL15" t="s">
        <v>17</v>
      </c>
    </row>
    <row r="16" spans="1:40" x14ac:dyDescent="0.25">
      <c r="A16" t="s">
        <v>29</v>
      </c>
      <c r="B16">
        <v>20788</v>
      </c>
      <c r="C16">
        <v>19576</v>
      </c>
      <c r="D16">
        <v>21936</v>
      </c>
      <c r="E16">
        <v>22759</v>
      </c>
      <c r="F16">
        <v>23390</v>
      </c>
      <c r="G16">
        <v>22468</v>
      </c>
      <c r="H16">
        <v>27709</v>
      </c>
      <c r="I16">
        <v>29069</v>
      </c>
      <c r="J16">
        <v>29961</v>
      </c>
      <c r="K16">
        <v>29794</v>
      </c>
      <c r="L16">
        <v>29829</v>
      </c>
      <c r="M16" s="19">
        <f t="shared" si="0"/>
        <v>0.43491437367712149</v>
      </c>
      <c r="N16" s="19">
        <f t="shared" si="1"/>
        <v>2.6144690219821909E-2</v>
      </c>
      <c r="O16" t="s">
        <v>29</v>
      </c>
      <c r="T16" s="27" t="s">
        <v>45</v>
      </c>
      <c r="U16" t="s">
        <v>45</v>
      </c>
      <c r="Z16">
        <v>2.2466804482391165E-2</v>
      </c>
      <c r="AA16" t="s">
        <v>45</v>
      </c>
      <c r="AD16" s="27" t="s">
        <v>45</v>
      </c>
      <c r="AE16" t="s">
        <v>46</v>
      </c>
      <c r="AF16">
        <v>2795</v>
      </c>
      <c r="AG16" t="s">
        <v>45</v>
      </c>
      <c r="AH16" s="50">
        <v>52.6</v>
      </c>
    </row>
    <row r="17" spans="1:40" x14ac:dyDescent="0.25">
      <c r="A17" t="s">
        <v>164</v>
      </c>
      <c r="B17">
        <v>246</v>
      </c>
      <c r="C17">
        <v>282</v>
      </c>
      <c r="D17">
        <v>401</v>
      </c>
      <c r="E17">
        <v>459</v>
      </c>
      <c r="F17">
        <v>618</v>
      </c>
      <c r="G17">
        <v>610</v>
      </c>
      <c r="H17">
        <v>629</v>
      </c>
      <c r="I17">
        <v>648</v>
      </c>
      <c r="J17">
        <v>677</v>
      </c>
      <c r="K17">
        <v>916</v>
      </c>
      <c r="L17">
        <v>1022</v>
      </c>
      <c r="M17" s="19">
        <f t="shared" si="0"/>
        <v>3.154471544715447</v>
      </c>
      <c r="N17" s="19">
        <f t="shared" si="1"/>
        <v>0.57716049382716039</v>
      </c>
      <c r="O17" t="s">
        <v>164</v>
      </c>
      <c r="T17" s="27" t="s">
        <v>29</v>
      </c>
      <c r="U17" t="s">
        <v>29</v>
      </c>
      <c r="X17">
        <v>2.6144690219821909E-2</v>
      </c>
      <c r="Y17" t="s">
        <v>29</v>
      </c>
      <c r="Z17">
        <v>7.0103162668239141E-2</v>
      </c>
      <c r="AA17" t="s">
        <v>29</v>
      </c>
      <c r="AD17" s="27" t="s">
        <v>29</v>
      </c>
      <c r="AE17" t="s">
        <v>30</v>
      </c>
      <c r="AF17">
        <v>2375</v>
      </c>
      <c r="AG17" t="s">
        <v>29</v>
      </c>
      <c r="AH17" s="51">
        <v>145.80000000000001</v>
      </c>
      <c r="AI17">
        <v>2.6144690219821909E-2</v>
      </c>
      <c r="AJ17" t="s">
        <v>29</v>
      </c>
      <c r="AK17">
        <v>-3.2467532467532534E-2</v>
      </c>
      <c r="AL17" t="s">
        <v>29</v>
      </c>
    </row>
    <row r="18" spans="1:40" x14ac:dyDescent="0.25">
      <c r="A18" t="s">
        <v>165</v>
      </c>
      <c r="B18">
        <v>357</v>
      </c>
      <c r="C18">
        <v>471</v>
      </c>
      <c r="D18">
        <v>628</v>
      </c>
      <c r="E18">
        <v>759</v>
      </c>
      <c r="F18">
        <v>905</v>
      </c>
      <c r="G18">
        <v>962</v>
      </c>
      <c r="H18">
        <v>996</v>
      </c>
      <c r="I18">
        <v>1002</v>
      </c>
      <c r="J18">
        <v>1283</v>
      </c>
      <c r="K18">
        <v>1455</v>
      </c>
      <c r="L18">
        <v>1517</v>
      </c>
      <c r="M18" s="19">
        <f t="shared" si="0"/>
        <v>3.2492997198879552</v>
      </c>
      <c r="N18" s="19">
        <f t="shared" si="1"/>
        <v>0.51397205588822348</v>
      </c>
      <c r="O18" t="s">
        <v>165</v>
      </c>
      <c r="T18" s="27" t="s">
        <v>7</v>
      </c>
      <c r="U18" t="s">
        <v>7</v>
      </c>
      <c r="X18">
        <v>0.57716049382716039</v>
      </c>
      <c r="Y18" t="s">
        <v>164</v>
      </c>
      <c r="Z18">
        <v>1.3534878698278223</v>
      </c>
      <c r="AA18" t="s">
        <v>7</v>
      </c>
      <c r="AD18" s="27" t="s">
        <v>7</v>
      </c>
      <c r="AE18" t="s">
        <v>3</v>
      </c>
      <c r="AF18">
        <v>842</v>
      </c>
      <c r="AG18" t="s">
        <v>7</v>
      </c>
      <c r="AH18" s="51">
        <v>45.9</v>
      </c>
      <c r="AI18">
        <v>0.57716049382716039</v>
      </c>
      <c r="AJ18" t="s">
        <v>164</v>
      </c>
      <c r="AK18">
        <v>0.50717703349282295</v>
      </c>
      <c r="AL18" t="s">
        <v>164</v>
      </c>
    </row>
    <row r="19" spans="1:40" x14ac:dyDescent="0.25">
      <c r="A19" t="s">
        <v>47</v>
      </c>
      <c r="B19">
        <v>216</v>
      </c>
      <c r="C19">
        <v>250</v>
      </c>
      <c r="D19">
        <v>240</v>
      </c>
      <c r="E19">
        <v>317</v>
      </c>
      <c r="F19">
        <v>325</v>
      </c>
      <c r="G19">
        <v>365</v>
      </c>
      <c r="H19">
        <v>383</v>
      </c>
      <c r="I19">
        <v>334</v>
      </c>
      <c r="J19">
        <v>405</v>
      </c>
      <c r="K19">
        <v>531</v>
      </c>
      <c r="L19">
        <v>626</v>
      </c>
      <c r="M19" s="19">
        <f t="shared" si="0"/>
        <v>1.8981481481481484</v>
      </c>
      <c r="N19" s="19">
        <f t="shared" si="1"/>
        <v>0.87425149700598803</v>
      </c>
      <c r="O19" t="s">
        <v>47</v>
      </c>
      <c r="T19" s="27" t="s">
        <v>8</v>
      </c>
      <c r="U19" t="s">
        <v>8</v>
      </c>
      <c r="X19">
        <v>0.51397205588822348</v>
      </c>
      <c r="Y19" t="s">
        <v>165</v>
      </c>
      <c r="Z19">
        <v>1.5862041677291014</v>
      </c>
      <c r="AA19" t="s">
        <v>8</v>
      </c>
      <c r="AD19" s="27" t="s">
        <v>8</v>
      </c>
      <c r="AE19" t="s">
        <v>4</v>
      </c>
      <c r="AF19">
        <v>790</v>
      </c>
      <c r="AG19" t="s">
        <v>8</v>
      </c>
      <c r="AH19" s="50">
        <v>43.3</v>
      </c>
      <c r="AI19">
        <v>0.51397205588822348</v>
      </c>
      <c r="AJ19" t="s">
        <v>165</v>
      </c>
      <c r="AK19">
        <v>0.45408163265306123</v>
      </c>
      <c r="AL19" t="s">
        <v>165</v>
      </c>
    </row>
    <row r="20" spans="1:40" x14ac:dyDescent="0.25">
      <c r="A20" t="s">
        <v>166</v>
      </c>
      <c r="B20">
        <v>59</v>
      </c>
      <c r="C20">
        <v>57</v>
      </c>
      <c r="D20">
        <v>59</v>
      </c>
      <c r="E20">
        <v>59</v>
      </c>
      <c r="F20">
        <v>63</v>
      </c>
      <c r="G20">
        <v>64</v>
      </c>
      <c r="H20">
        <v>70</v>
      </c>
      <c r="I20">
        <v>71</v>
      </c>
      <c r="J20">
        <v>67</v>
      </c>
      <c r="K20">
        <v>79</v>
      </c>
      <c r="L20">
        <v>107</v>
      </c>
      <c r="M20" s="19">
        <f t="shared" si="0"/>
        <v>0.81355932203389836</v>
      </c>
      <c r="N20" s="19">
        <f t="shared" si="1"/>
        <v>0.50704225352112675</v>
      </c>
      <c r="O20" t="s">
        <v>166</v>
      </c>
      <c r="T20" s="27" t="s">
        <v>47</v>
      </c>
      <c r="U20" t="s">
        <v>47</v>
      </c>
      <c r="X20">
        <v>0.87425149700598803</v>
      </c>
      <c r="Y20" t="s">
        <v>47</v>
      </c>
      <c r="Z20">
        <v>0.22540474233774468</v>
      </c>
      <c r="AA20" t="s">
        <v>47</v>
      </c>
      <c r="AD20" s="27" t="s">
        <v>47</v>
      </c>
      <c r="AE20" t="s">
        <v>47</v>
      </c>
      <c r="AF20">
        <v>2208</v>
      </c>
      <c r="AG20" t="s">
        <v>47</v>
      </c>
      <c r="AH20" s="51">
        <v>24.2</v>
      </c>
      <c r="AI20">
        <v>0.87425149700598803</v>
      </c>
      <c r="AJ20" t="s">
        <v>47</v>
      </c>
      <c r="AK20">
        <v>1.7446808510638299</v>
      </c>
      <c r="AL20" t="s">
        <v>47</v>
      </c>
      <c r="AM20">
        <v>0.3032258064516129</v>
      </c>
      <c r="AN20" t="s">
        <v>166</v>
      </c>
    </row>
    <row r="21" spans="1:40" x14ac:dyDescent="0.25">
      <c r="A21" t="s">
        <v>35</v>
      </c>
      <c r="B21">
        <v>8650</v>
      </c>
      <c r="C21">
        <v>8673</v>
      </c>
      <c r="D21">
        <v>9057</v>
      </c>
      <c r="E21">
        <v>9254</v>
      </c>
      <c r="F21">
        <v>10032</v>
      </c>
      <c r="G21">
        <v>11126</v>
      </c>
      <c r="H21">
        <v>11368</v>
      </c>
      <c r="I21">
        <v>11662</v>
      </c>
      <c r="J21">
        <v>12867</v>
      </c>
      <c r="K21">
        <v>14892</v>
      </c>
      <c r="L21">
        <v>18503</v>
      </c>
      <c r="M21" s="19">
        <f t="shared" si="0"/>
        <v>1.1390751445086704</v>
      </c>
      <c r="N21" s="19">
        <f t="shared" si="1"/>
        <v>0.58660607099982842</v>
      </c>
      <c r="O21" t="s">
        <v>35</v>
      </c>
      <c r="T21" s="27" t="s">
        <v>27</v>
      </c>
      <c r="U21" t="s">
        <v>27</v>
      </c>
      <c r="Y21" t="s">
        <v>27</v>
      </c>
      <c r="Z21">
        <v>0</v>
      </c>
      <c r="AA21" t="s">
        <v>27</v>
      </c>
      <c r="AD21" s="27" t="s">
        <v>27</v>
      </c>
      <c r="AE21" t="s">
        <v>28</v>
      </c>
      <c r="AF21">
        <v>2814</v>
      </c>
      <c r="AG21" t="s">
        <v>27</v>
      </c>
      <c r="AH21" s="51">
        <v>49.8</v>
      </c>
    </row>
    <row r="22" spans="1:40" x14ac:dyDescent="0.25">
      <c r="A22" t="s">
        <v>167</v>
      </c>
      <c r="B22">
        <v>106</v>
      </c>
      <c r="C22">
        <v>105</v>
      </c>
      <c r="D22">
        <v>100</v>
      </c>
      <c r="E22">
        <v>94</v>
      </c>
      <c r="F22">
        <v>102</v>
      </c>
      <c r="G22">
        <v>130</v>
      </c>
      <c r="H22">
        <v>132</v>
      </c>
      <c r="I22">
        <v>162</v>
      </c>
      <c r="J22">
        <v>183</v>
      </c>
      <c r="K22">
        <v>208</v>
      </c>
      <c r="L22">
        <v>263</v>
      </c>
      <c r="M22" s="19">
        <f t="shared" si="0"/>
        <v>1.4811320754716979</v>
      </c>
      <c r="N22" s="19">
        <f t="shared" si="1"/>
        <v>0.62345679012345689</v>
      </c>
      <c r="O22" t="s">
        <v>167</v>
      </c>
      <c r="T22" s="27" t="s">
        <v>35</v>
      </c>
      <c r="U22" t="s">
        <v>35</v>
      </c>
      <c r="X22">
        <v>0.58660607099982842</v>
      </c>
      <c r="Y22" t="s">
        <v>35</v>
      </c>
      <c r="Z22">
        <v>0.73291767401304153</v>
      </c>
      <c r="AA22" t="s">
        <v>35</v>
      </c>
      <c r="AD22" s="27" t="s">
        <v>35</v>
      </c>
      <c r="AE22" t="s">
        <v>36</v>
      </c>
      <c r="AF22">
        <v>2198</v>
      </c>
      <c r="AG22" t="s">
        <v>35</v>
      </c>
      <c r="AH22" s="50">
        <v>50.5</v>
      </c>
      <c r="AI22">
        <v>0.58660607099982842</v>
      </c>
      <c r="AJ22" t="s">
        <v>35</v>
      </c>
      <c r="AK22">
        <v>0.50735294117647034</v>
      </c>
      <c r="AL22" t="s">
        <v>35</v>
      </c>
      <c r="AM22">
        <v>0.53103448275862086</v>
      </c>
      <c r="AN22" t="s">
        <v>167</v>
      </c>
    </row>
    <row r="23" spans="1:40" x14ac:dyDescent="0.25">
      <c r="A23" t="s">
        <v>54</v>
      </c>
      <c r="B23">
        <v>5865</v>
      </c>
      <c r="C23">
        <v>6142</v>
      </c>
      <c r="D23">
        <v>6808</v>
      </c>
      <c r="E23">
        <v>6861</v>
      </c>
      <c r="F23">
        <v>6959</v>
      </c>
      <c r="G23">
        <v>7564</v>
      </c>
      <c r="H23">
        <v>7962</v>
      </c>
      <c r="I23">
        <v>7055</v>
      </c>
      <c r="J23">
        <v>6348</v>
      </c>
      <c r="K23">
        <v>7897</v>
      </c>
      <c r="L23">
        <v>9653</v>
      </c>
      <c r="M23" s="19">
        <f t="shared" si="0"/>
        <v>0.64586530264279629</v>
      </c>
      <c r="N23" s="19">
        <f t="shared" si="1"/>
        <v>0.36824946846208362</v>
      </c>
      <c r="O23" t="s">
        <v>54</v>
      </c>
      <c r="U23" t="s">
        <v>54</v>
      </c>
      <c r="X23">
        <v>0.36824946846208362</v>
      </c>
      <c r="Y23" t="s">
        <v>54</v>
      </c>
      <c r="Z23" t="s">
        <v>177</v>
      </c>
      <c r="AA23" t="s">
        <v>54</v>
      </c>
      <c r="AD23" s="40" t="s">
        <v>9</v>
      </c>
      <c r="AE23" t="s">
        <v>10</v>
      </c>
      <c r="AF23">
        <v>1147</v>
      </c>
      <c r="AG23" t="s">
        <v>9</v>
      </c>
      <c r="AH23" s="50">
        <v>53</v>
      </c>
      <c r="AI23">
        <v>1.027727410093684</v>
      </c>
      <c r="AJ23" t="s">
        <v>168</v>
      </c>
      <c r="AK23">
        <v>0.85585585585585577</v>
      </c>
      <c r="AL23" t="s">
        <v>168</v>
      </c>
      <c r="AM23">
        <v>0.30952380952380976</v>
      </c>
      <c r="AN23" t="s">
        <v>54</v>
      </c>
    </row>
    <row r="24" spans="1:40" x14ac:dyDescent="0.25">
      <c r="A24" t="s">
        <v>168</v>
      </c>
      <c r="B24">
        <v>8557</v>
      </c>
      <c r="C24">
        <v>10588</v>
      </c>
      <c r="D24">
        <v>9815</v>
      </c>
      <c r="E24">
        <v>9781</v>
      </c>
      <c r="F24">
        <v>11015</v>
      </c>
      <c r="G24">
        <v>11332</v>
      </c>
      <c r="H24">
        <v>12471</v>
      </c>
      <c r="I24">
        <v>13236</v>
      </c>
      <c r="J24">
        <v>14074</v>
      </c>
      <c r="K24">
        <v>20634</v>
      </c>
      <c r="L24">
        <v>26839</v>
      </c>
      <c r="M24" s="19">
        <f t="shared" si="0"/>
        <v>2.1364964356667056</v>
      </c>
      <c r="N24" s="19">
        <f t="shared" si="1"/>
        <v>1.027727410093684</v>
      </c>
      <c r="O24" t="s">
        <v>168</v>
      </c>
      <c r="T24" s="27" t="s">
        <v>9</v>
      </c>
      <c r="U24" t="s">
        <v>156</v>
      </c>
      <c r="X24">
        <v>1.027727410093684</v>
      </c>
      <c r="Y24" t="s">
        <v>168</v>
      </c>
      <c r="Z24">
        <v>0.59162021822517874</v>
      </c>
      <c r="AA24" t="s">
        <v>9</v>
      </c>
      <c r="AD24" s="27" t="s">
        <v>43</v>
      </c>
      <c r="AE24" t="s">
        <v>44</v>
      </c>
      <c r="AF24">
        <v>3906</v>
      </c>
      <c r="AG24" t="s">
        <v>43</v>
      </c>
      <c r="AH24" s="51">
        <v>123.9</v>
      </c>
      <c r="AI24">
        <v>0.12712895377128963</v>
      </c>
      <c r="AJ24" t="s">
        <v>43</v>
      </c>
      <c r="AK24">
        <v>1.9736842105263275E-2</v>
      </c>
      <c r="AL24" t="s">
        <v>43</v>
      </c>
    </row>
    <row r="25" spans="1:40" x14ac:dyDescent="0.25">
      <c r="A25" t="s">
        <v>43</v>
      </c>
      <c r="B25">
        <v>2562</v>
      </c>
      <c r="C25">
        <v>2645</v>
      </c>
      <c r="D25">
        <v>2579</v>
      </c>
      <c r="E25">
        <v>2605</v>
      </c>
      <c r="F25">
        <v>2902</v>
      </c>
      <c r="G25">
        <v>3057</v>
      </c>
      <c r="H25">
        <v>2916</v>
      </c>
      <c r="I25">
        <v>3288</v>
      </c>
      <c r="J25">
        <v>3227</v>
      </c>
      <c r="K25">
        <v>3479</v>
      </c>
      <c r="L25">
        <v>3706</v>
      </c>
      <c r="M25" s="19">
        <f t="shared" si="0"/>
        <v>0.44652615144418428</v>
      </c>
      <c r="N25" s="19">
        <f t="shared" si="1"/>
        <v>0.12712895377128963</v>
      </c>
      <c r="O25" t="s">
        <v>43</v>
      </c>
      <c r="T25" s="27" t="s">
        <v>43</v>
      </c>
      <c r="U25" t="s">
        <v>43</v>
      </c>
      <c r="X25">
        <v>0.12712895377128963</v>
      </c>
      <c r="Y25" t="s">
        <v>43</v>
      </c>
      <c r="Z25">
        <v>0.12793760425055153</v>
      </c>
      <c r="AA25" t="s">
        <v>43</v>
      </c>
      <c r="AD25" s="27" t="s">
        <v>19</v>
      </c>
      <c r="AE25" t="s">
        <v>20</v>
      </c>
      <c r="AF25">
        <v>1498</v>
      </c>
      <c r="AG25" t="s">
        <v>19</v>
      </c>
      <c r="AH25" s="50">
        <v>48.3</v>
      </c>
      <c r="AI25">
        <v>0.33511673151750965</v>
      </c>
      <c r="AJ25" t="s">
        <v>169</v>
      </c>
      <c r="AK25">
        <v>0.21621621621621623</v>
      </c>
      <c r="AL25" t="s">
        <v>169</v>
      </c>
    </row>
    <row r="26" spans="1:40" x14ac:dyDescent="0.25">
      <c r="A26" t="s">
        <v>169</v>
      </c>
      <c r="B26">
        <v>2324</v>
      </c>
      <c r="C26">
        <v>2581</v>
      </c>
      <c r="D26">
        <v>2612</v>
      </c>
      <c r="E26">
        <v>3432</v>
      </c>
      <c r="F26">
        <v>3761</v>
      </c>
      <c r="G26">
        <v>4001</v>
      </c>
      <c r="H26">
        <v>4218</v>
      </c>
      <c r="I26">
        <v>4112</v>
      </c>
      <c r="J26">
        <v>4010</v>
      </c>
      <c r="K26">
        <v>3770</v>
      </c>
      <c r="L26">
        <v>5490</v>
      </c>
      <c r="M26" s="19">
        <f t="shared" si="0"/>
        <v>1.3623063683304646</v>
      </c>
      <c r="N26" s="19">
        <f t="shared" si="1"/>
        <v>0.33511673151750965</v>
      </c>
      <c r="O26" t="s">
        <v>169</v>
      </c>
      <c r="T26" s="27" t="s">
        <v>19</v>
      </c>
      <c r="U26" t="s">
        <v>154</v>
      </c>
      <c r="X26">
        <v>0.33511673151750965</v>
      </c>
      <c r="Y26" t="s">
        <v>169</v>
      </c>
      <c r="Z26">
        <v>0.13797934209861845</v>
      </c>
      <c r="AA26" t="s">
        <v>19</v>
      </c>
      <c r="AD26" s="27" t="s">
        <v>16</v>
      </c>
      <c r="AE26" t="s">
        <v>15</v>
      </c>
      <c r="AF26">
        <v>1631</v>
      </c>
      <c r="AG26" t="s">
        <v>16</v>
      </c>
      <c r="AH26" s="50">
        <v>60.2</v>
      </c>
      <c r="AI26">
        <v>0.20683760683760677</v>
      </c>
      <c r="AJ26" t="s">
        <v>170</v>
      </c>
      <c r="AK26">
        <v>0.14942528735632177</v>
      </c>
      <c r="AL26" t="s">
        <v>170</v>
      </c>
    </row>
    <row r="27" spans="1:40" x14ac:dyDescent="0.25">
      <c r="A27" t="s">
        <v>170</v>
      </c>
      <c r="B27">
        <v>832</v>
      </c>
      <c r="C27">
        <v>987</v>
      </c>
      <c r="D27">
        <v>1012</v>
      </c>
      <c r="E27">
        <v>1030</v>
      </c>
      <c r="F27">
        <v>1186</v>
      </c>
      <c r="G27">
        <v>1696</v>
      </c>
      <c r="H27">
        <v>1848</v>
      </c>
      <c r="I27">
        <v>1755</v>
      </c>
      <c r="J27">
        <v>1855</v>
      </c>
      <c r="K27">
        <v>1920</v>
      </c>
      <c r="L27">
        <v>2118</v>
      </c>
      <c r="M27" s="19">
        <f t="shared" si="0"/>
        <v>1.5456730769230771</v>
      </c>
      <c r="N27" s="19">
        <f t="shared" si="1"/>
        <v>0.20683760683760677</v>
      </c>
      <c r="O27" t="s">
        <v>170</v>
      </c>
      <c r="T27" s="27" t="s">
        <v>16</v>
      </c>
      <c r="U27" t="s">
        <v>16</v>
      </c>
      <c r="X27">
        <v>0.20683760683760677</v>
      </c>
      <c r="Y27" t="s">
        <v>170</v>
      </c>
      <c r="Z27">
        <v>0.63840695791407709</v>
      </c>
      <c r="AA27" t="s">
        <v>16</v>
      </c>
      <c r="AD27" s="27" t="s">
        <v>53</v>
      </c>
      <c r="AE27" t="s">
        <v>52</v>
      </c>
      <c r="AF27">
        <v>1932</v>
      </c>
      <c r="AG27" t="s">
        <v>53</v>
      </c>
      <c r="AH27" s="51">
        <v>74.8</v>
      </c>
      <c r="AI27">
        <v>0.11317829457364348</v>
      </c>
      <c r="AJ27" t="s">
        <v>53</v>
      </c>
      <c r="AK27">
        <v>4.8780487804878092E-2</v>
      </c>
      <c r="AL27" t="s">
        <v>53</v>
      </c>
    </row>
    <row r="28" spans="1:40" x14ac:dyDescent="0.25">
      <c r="A28" t="s">
        <v>53</v>
      </c>
      <c r="B28">
        <v>411</v>
      </c>
      <c r="C28">
        <v>401</v>
      </c>
      <c r="D28">
        <v>447</v>
      </c>
      <c r="E28">
        <v>458</v>
      </c>
      <c r="F28">
        <v>491</v>
      </c>
      <c r="G28">
        <v>531</v>
      </c>
      <c r="H28">
        <v>511</v>
      </c>
      <c r="I28">
        <v>645</v>
      </c>
      <c r="J28">
        <v>692</v>
      </c>
      <c r="K28">
        <v>728</v>
      </c>
      <c r="L28">
        <v>718</v>
      </c>
      <c r="M28" s="19">
        <f t="shared" si="0"/>
        <v>0.74695863746958646</v>
      </c>
      <c r="N28" s="19">
        <f t="shared" si="1"/>
        <v>0.11317829457364348</v>
      </c>
      <c r="O28" t="s">
        <v>53</v>
      </c>
      <c r="T28" s="27" t="s">
        <v>53</v>
      </c>
      <c r="U28" t="s">
        <v>53</v>
      </c>
      <c r="X28">
        <v>0.11317829457364348</v>
      </c>
      <c r="Y28" t="s">
        <v>53</v>
      </c>
      <c r="Z28">
        <v>0.11916182332699884</v>
      </c>
      <c r="AA28" t="s">
        <v>53</v>
      </c>
      <c r="AD28" s="27" t="s">
        <v>41</v>
      </c>
      <c r="AE28" t="s">
        <v>42</v>
      </c>
      <c r="AF28">
        <v>3440</v>
      </c>
      <c r="AG28" t="s">
        <v>41</v>
      </c>
      <c r="AH28" s="50">
        <v>115.7</v>
      </c>
      <c r="AI28">
        <v>0.378405729409933</v>
      </c>
      <c r="AJ28" t="s">
        <v>41</v>
      </c>
      <c r="AK28">
        <v>0.24271844660194164</v>
      </c>
      <c r="AL28" t="s">
        <v>41</v>
      </c>
    </row>
    <row r="29" spans="1:40" x14ac:dyDescent="0.25">
      <c r="A29" t="s">
        <v>41</v>
      </c>
      <c r="B29">
        <v>10608</v>
      </c>
      <c r="C29">
        <v>11096</v>
      </c>
      <c r="D29">
        <v>9970</v>
      </c>
      <c r="E29">
        <v>11495</v>
      </c>
      <c r="F29">
        <v>12049</v>
      </c>
      <c r="G29">
        <v>11993</v>
      </c>
      <c r="H29">
        <v>11814</v>
      </c>
      <c r="I29">
        <v>12846</v>
      </c>
      <c r="J29">
        <v>15347</v>
      </c>
      <c r="K29">
        <v>16198</v>
      </c>
      <c r="L29">
        <v>17707</v>
      </c>
      <c r="M29" s="19">
        <f t="shared" si="0"/>
        <v>0.66921191553544501</v>
      </c>
      <c r="N29" s="19">
        <f t="shared" si="1"/>
        <v>0.378405729409933</v>
      </c>
      <c r="O29" t="s">
        <v>41</v>
      </c>
      <c r="T29" s="27" t="s">
        <v>41</v>
      </c>
      <c r="U29" t="s">
        <v>41</v>
      </c>
      <c r="X29">
        <v>0.378405729409933</v>
      </c>
      <c r="Y29" t="s">
        <v>41</v>
      </c>
      <c r="Z29">
        <v>5.9182916289846239E-2</v>
      </c>
      <c r="AA29" t="s">
        <v>41</v>
      </c>
      <c r="AD29" s="27" t="s">
        <v>48</v>
      </c>
      <c r="AE29" t="s">
        <v>49</v>
      </c>
      <c r="AF29">
        <v>1228</v>
      </c>
      <c r="AG29" t="s">
        <v>48</v>
      </c>
      <c r="AH29" s="50">
        <v>36.9</v>
      </c>
      <c r="AI29">
        <v>0.5583148010872252</v>
      </c>
      <c r="AJ29" t="s">
        <v>48</v>
      </c>
      <c r="AK29">
        <v>0.50704225352112697</v>
      </c>
      <c r="AL29" t="s">
        <v>48</v>
      </c>
    </row>
    <row r="30" spans="1:40" x14ac:dyDescent="0.25">
      <c r="A30" t="s">
        <v>48</v>
      </c>
      <c r="B30">
        <v>5157</v>
      </c>
      <c r="C30">
        <v>5103</v>
      </c>
      <c r="D30">
        <v>5013</v>
      </c>
      <c r="E30">
        <v>5111</v>
      </c>
      <c r="F30">
        <v>5239</v>
      </c>
      <c r="G30">
        <v>5728</v>
      </c>
      <c r="H30">
        <v>5885</v>
      </c>
      <c r="I30">
        <v>8094</v>
      </c>
      <c r="J30">
        <v>8502</v>
      </c>
      <c r="K30">
        <v>9712</v>
      </c>
      <c r="L30">
        <v>12613</v>
      </c>
      <c r="M30" s="19">
        <f t="shared" si="0"/>
        <v>1.4458018227651737</v>
      </c>
      <c r="N30" s="19">
        <f t="shared" si="1"/>
        <v>0.5583148010872252</v>
      </c>
      <c r="O30" t="s">
        <v>48</v>
      </c>
      <c r="T30" s="27" t="s">
        <v>48</v>
      </c>
      <c r="U30" t="s">
        <v>157</v>
      </c>
      <c r="X30">
        <v>0.5583148010872252</v>
      </c>
      <c r="Y30" t="s">
        <v>48</v>
      </c>
      <c r="Z30">
        <v>1.1459944997889364</v>
      </c>
      <c r="AA30" t="s">
        <v>48</v>
      </c>
      <c r="AD30" s="41"/>
      <c r="AE30" t="s">
        <v>55</v>
      </c>
      <c r="AF30">
        <v>1644</v>
      </c>
    </row>
    <row r="31" spans="1:40" x14ac:dyDescent="0.25">
      <c r="A31" t="s">
        <v>171</v>
      </c>
      <c r="B31">
        <v>11783</v>
      </c>
      <c r="C31">
        <v>11953</v>
      </c>
      <c r="D31">
        <v>12985</v>
      </c>
      <c r="E31">
        <v>14494</v>
      </c>
      <c r="F31">
        <v>17954</v>
      </c>
      <c r="G31">
        <v>18465</v>
      </c>
      <c r="H31">
        <v>18886</v>
      </c>
      <c r="I31">
        <v>18163</v>
      </c>
      <c r="J31">
        <v>16203</v>
      </c>
      <c r="K31">
        <v>18706</v>
      </c>
      <c r="L31">
        <v>26952</v>
      </c>
      <c r="M31" s="19">
        <f t="shared" si="0"/>
        <v>1.2873631503012817</v>
      </c>
      <c r="N31" s="19">
        <f t="shared" si="1"/>
        <v>0.48389583218631294</v>
      </c>
      <c r="O31" t="s">
        <v>171</v>
      </c>
      <c r="U31" t="s">
        <v>56</v>
      </c>
      <c r="V31" t="s">
        <v>57</v>
      </c>
      <c r="W31">
        <v>2503</v>
      </c>
      <c r="X31">
        <v>6.8956703256130902E-2</v>
      </c>
      <c r="Y31" t="s">
        <v>65</v>
      </c>
      <c r="Z31">
        <v>0.49687389998158665</v>
      </c>
      <c r="AA31" t="s">
        <v>65</v>
      </c>
      <c r="AM31">
        <v>0.29813664596273282</v>
      </c>
      <c r="AN31" t="s">
        <v>171</v>
      </c>
    </row>
    <row r="32" spans="1:40" x14ac:dyDescent="0.25">
      <c r="A32" t="s">
        <v>65</v>
      </c>
      <c r="B32">
        <v>61378</v>
      </c>
      <c r="C32">
        <v>59505</v>
      </c>
      <c r="D32">
        <v>62329</v>
      </c>
      <c r="E32">
        <v>63647</v>
      </c>
      <c r="F32">
        <v>65254</v>
      </c>
      <c r="G32">
        <v>65749</v>
      </c>
      <c r="H32">
        <v>66585</v>
      </c>
      <c r="I32">
        <v>70421</v>
      </c>
      <c r="J32">
        <v>73362</v>
      </c>
      <c r="K32">
        <v>73997</v>
      </c>
      <c r="L32">
        <v>75277</v>
      </c>
      <c r="M32" s="19">
        <f t="shared" si="0"/>
        <v>0.22644921633158455</v>
      </c>
      <c r="N32" s="19">
        <f t="shared" si="1"/>
        <v>6.8956703256130902E-2</v>
      </c>
      <c r="O32" t="s">
        <v>65</v>
      </c>
      <c r="AM32">
        <v>1.7467248908296984E-2</v>
      </c>
      <c r="AN32" t="s">
        <v>65</v>
      </c>
    </row>
    <row r="33" spans="1:40" x14ac:dyDescent="0.25">
      <c r="A33" t="s">
        <v>63</v>
      </c>
      <c r="B33">
        <v>660021</v>
      </c>
      <c r="C33">
        <v>641253</v>
      </c>
      <c r="D33">
        <v>651246</v>
      </c>
      <c r="E33">
        <v>626409</v>
      </c>
      <c r="F33">
        <v>640087</v>
      </c>
      <c r="G33">
        <v>699062</v>
      </c>
      <c r="H33">
        <v>704414</v>
      </c>
      <c r="I33">
        <v>734749</v>
      </c>
      <c r="J33">
        <v>703362</v>
      </c>
      <c r="K33">
        <v>703902</v>
      </c>
      <c r="L33">
        <v>754684</v>
      </c>
      <c r="M33" s="19">
        <f t="shared" si="0"/>
        <v>0.14342422438073932</v>
      </c>
      <c r="N33" s="19">
        <f t="shared" si="1"/>
        <v>2.7131714367763626E-2</v>
      </c>
      <c r="O33" t="s">
        <v>63</v>
      </c>
      <c r="AM33">
        <v>-4.2492917847025469E-2</v>
      </c>
      <c r="AN33" t="s">
        <v>63</v>
      </c>
    </row>
    <row r="34" spans="1:40" x14ac:dyDescent="0.25">
      <c r="A34" t="s">
        <v>172</v>
      </c>
      <c r="B34">
        <v>250340</v>
      </c>
      <c r="C34">
        <v>254422</v>
      </c>
      <c r="D34">
        <v>261980</v>
      </c>
      <c r="E34">
        <v>277401</v>
      </c>
      <c r="F34">
        <v>289189</v>
      </c>
      <c r="G34">
        <v>299644</v>
      </c>
      <c r="H34">
        <v>313765</v>
      </c>
      <c r="I34">
        <v>321743</v>
      </c>
      <c r="J34">
        <v>333750</v>
      </c>
      <c r="K34">
        <v>364667</v>
      </c>
      <c r="L34">
        <v>430112</v>
      </c>
      <c r="M34" s="19">
        <f t="shared" si="0"/>
        <v>0.71811136853878721</v>
      </c>
      <c r="N34" s="19">
        <f t="shared" si="1"/>
        <v>0.33681851664216467</v>
      </c>
      <c r="O34" t="s">
        <v>172</v>
      </c>
      <c r="AM34">
        <v>0.2168674698795181</v>
      </c>
      <c r="AN34" t="s">
        <v>172</v>
      </c>
    </row>
    <row r="35" spans="1:40" x14ac:dyDescent="0.25">
      <c r="A35" t="s">
        <v>173</v>
      </c>
      <c r="B35">
        <v>910361</v>
      </c>
      <c r="C35">
        <v>895675</v>
      </c>
      <c r="D35">
        <v>913226</v>
      </c>
      <c r="E35">
        <v>903810</v>
      </c>
      <c r="F35">
        <v>929276</v>
      </c>
      <c r="G35">
        <v>998706</v>
      </c>
      <c r="H35">
        <v>1018179</v>
      </c>
      <c r="I35">
        <v>1056492</v>
      </c>
      <c r="J35">
        <v>1037111</v>
      </c>
      <c r="K35">
        <v>1068568</v>
      </c>
      <c r="L35">
        <v>1184796</v>
      </c>
      <c r="M35" s="19">
        <f t="shared" si="0"/>
        <v>0.30145733395872631</v>
      </c>
      <c r="N35" s="19">
        <f t="shared" si="1"/>
        <v>0.12144341840733297</v>
      </c>
      <c r="O35" t="s">
        <v>173</v>
      </c>
      <c r="V35">
        <v>0.81764705882352939</v>
      </c>
      <c r="W35" t="s">
        <v>161</v>
      </c>
      <c r="AM35">
        <v>3.041825095057038E-2</v>
      </c>
      <c r="AN35" t="s">
        <v>173</v>
      </c>
    </row>
    <row r="37" spans="1:40" x14ac:dyDescent="0.25">
      <c r="AC37">
        <v>8.6183044094254252E-4</v>
      </c>
    </row>
    <row r="38" spans="1:40" x14ac:dyDescent="0.25">
      <c r="V38">
        <v>0.13931040883567691</v>
      </c>
      <c r="W38" t="s">
        <v>67</v>
      </c>
      <c r="AD38" t="s">
        <v>70</v>
      </c>
    </row>
    <row r="40" spans="1:40" x14ac:dyDescent="0.25">
      <c r="AC40">
        <v>0</v>
      </c>
    </row>
    <row r="41" spans="1:40" x14ac:dyDescent="0.25">
      <c r="AC41">
        <v>0</v>
      </c>
      <c r="AD41" t="s">
        <v>69</v>
      </c>
    </row>
    <row r="42" spans="1:40" x14ac:dyDescent="0.25">
      <c r="C42" t="s">
        <v>192</v>
      </c>
      <c r="D42" t="s">
        <v>193</v>
      </c>
      <c r="AC42">
        <v>8.7018320697248904E-3</v>
      </c>
      <c r="AD42" t="s">
        <v>74</v>
      </c>
    </row>
    <row r="43" spans="1:40" x14ac:dyDescent="0.25">
      <c r="C43" t="s">
        <v>58</v>
      </c>
      <c r="D43" s="47">
        <v>2021</v>
      </c>
      <c r="E43" s="47" t="s">
        <v>160</v>
      </c>
      <c r="F43" s="47" t="s">
        <v>194</v>
      </c>
      <c r="AD43" t="s">
        <v>71</v>
      </c>
    </row>
    <row r="44" spans="1:40" x14ac:dyDescent="0.25">
      <c r="B44" s="27" t="s">
        <v>38</v>
      </c>
      <c r="C44" t="s">
        <v>38</v>
      </c>
      <c r="D44" s="47">
        <v>1.04</v>
      </c>
      <c r="E44" s="47">
        <v>1.29</v>
      </c>
      <c r="F44" s="48">
        <v>0.25</v>
      </c>
      <c r="G44" s="50">
        <v>108.5</v>
      </c>
      <c r="AC44">
        <v>0.29818171838162338</v>
      </c>
    </row>
    <row r="45" spans="1:40" x14ac:dyDescent="0.25">
      <c r="B45" s="27" t="s">
        <v>31</v>
      </c>
      <c r="C45" t="s">
        <v>31</v>
      </c>
      <c r="F45" s="61">
        <v>0.11</v>
      </c>
      <c r="G45" s="51">
        <v>82.4</v>
      </c>
      <c r="K45" s="49">
        <f>T86/N86-1</f>
        <v>0.36901408450704243</v>
      </c>
      <c r="AD45" t="s">
        <v>63</v>
      </c>
    </row>
    <row r="46" spans="1:40" x14ac:dyDescent="0.25">
      <c r="B46" s="27" t="s">
        <v>21</v>
      </c>
      <c r="C46" t="s">
        <v>21</v>
      </c>
      <c r="D46" s="47">
        <v>1.51</v>
      </c>
      <c r="E46" s="47">
        <v>1.95</v>
      </c>
      <c r="F46" s="48">
        <v>0.44</v>
      </c>
      <c r="G46" s="51">
        <v>23.8</v>
      </c>
    </row>
    <row r="47" spans="1:40" x14ac:dyDescent="0.25">
      <c r="B47" s="27" t="s">
        <v>50</v>
      </c>
      <c r="C47" t="s">
        <v>50</v>
      </c>
      <c r="D47" s="47">
        <v>1.97</v>
      </c>
      <c r="E47" s="47">
        <v>1.87</v>
      </c>
      <c r="F47" s="48">
        <v>-0.1</v>
      </c>
      <c r="G47" s="50">
        <v>78.2</v>
      </c>
    </row>
    <row r="48" spans="1:40" x14ac:dyDescent="0.25">
      <c r="B48" s="27" t="s">
        <v>25</v>
      </c>
      <c r="C48" t="s">
        <v>25</v>
      </c>
      <c r="F48" s="48">
        <v>-0.26</v>
      </c>
      <c r="G48" s="50">
        <v>96.5</v>
      </c>
      <c r="K48" s="49">
        <f>T84/N84-1</f>
        <v>0.20048019207683088</v>
      </c>
    </row>
    <row r="49" spans="2:23" x14ac:dyDescent="0.25">
      <c r="B49" s="27" t="s">
        <v>13</v>
      </c>
      <c r="C49" t="s">
        <v>13</v>
      </c>
      <c r="D49" s="47">
        <v>1.35</v>
      </c>
      <c r="E49" s="47">
        <v>2.08</v>
      </c>
      <c r="F49" s="48">
        <v>0.73</v>
      </c>
      <c r="G49" s="50">
        <v>40.700000000000003</v>
      </c>
    </row>
    <row r="50" spans="2:23" x14ac:dyDescent="0.25">
      <c r="B50" s="27" t="s">
        <v>11</v>
      </c>
      <c r="C50" t="s">
        <v>11</v>
      </c>
      <c r="D50" s="47">
        <v>1.29</v>
      </c>
      <c r="E50" s="47">
        <v>2.27</v>
      </c>
      <c r="F50" s="48">
        <v>0.98</v>
      </c>
      <c r="G50" s="51">
        <v>40.5</v>
      </c>
    </row>
    <row r="51" spans="2:23" x14ac:dyDescent="0.25">
      <c r="B51" s="27" t="s">
        <v>6</v>
      </c>
      <c r="C51" t="s">
        <v>6</v>
      </c>
      <c r="D51" s="47">
        <v>2.02</v>
      </c>
      <c r="E51" s="47">
        <v>3.37</v>
      </c>
      <c r="F51" s="48">
        <v>1.35</v>
      </c>
      <c r="G51" s="51">
        <v>18.399999999999999</v>
      </c>
    </row>
    <row r="52" spans="2:23" x14ac:dyDescent="0.25">
      <c r="B52" s="27" t="s">
        <v>5</v>
      </c>
      <c r="C52" t="s">
        <v>5</v>
      </c>
      <c r="D52" s="47">
        <v>1.41</v>
      </c>
      <c r="E52" s="47">
        <v>2.4</v>
      </c>
      <c r="F52" s="48">
        <v>0.99</v>
      </c>
      <c r="G52" s="51">
        <v>73.2</v>
      </c>
      <c r="V52">
        <v>0.50704225352112675</v>
      </c>
      <c r="W52" t="s">
        <v>166</v>
      </c>
    </row>
    <row r="53" spans="2:23" x14ac:dyDescent="0.25">
      <c r="B53" s="27" t="s">
        <v>40</v>
      </c>
      <c r="C53" t="s">
        <v>40</v>
      </c>
      <c r="D53" s="47">
        <v>1.9</v>
      </c>
      <c r="E53" s="47">
        <v>2.0299999999999998</v>
      </c>
      <c r="F53" s="48">
        <v>0.13</v>
      </c>
      <c r="G53" s="51">
        <v>112.8</v>
      </c>
    </row>
    <row r="54" spans="2:23" x14ac:dyDescent="0.25">
      <c r="B54" s="27" t="s">
        <v>33</v>
      </c>
      <c r="C54" t="s">
        <v>33</v>
      </c>
      <c r="D54" s="47">
        <v>1.43</v>
      </c>
      <c r="E54" s="47">
        <v>2</v>
      </c>
      <c r="F54" s="48">
        <v>0.56999999999999995</v>
      </c>
      <c r="G54" s="50">
        <v>68.099999999999994</v>
      </c>
      <c r="V54">
        <v>0.62345679012345689</v>
      </c>
      <c r="W54" t="s">
        <v>167</v>
      </c>
    </row>
    <row r="55" spans="2:23" x14ac:dyDescent="0.25">
      <c r="B55" s="27" t="s">
        <v>24</v>
      </c>
      <c r="C55" t="s">
        <v>24</v>
      </c>
      <c r="D55" s="47">
        <v>3.66</v>
      </c>
      <c r="E55" s="47">
        <v>2.74</v>
      </c>
      <c r="F55" s="48">
        <v>-0.92</v>
      </c>
      <c r="G55" s="51">
        <v>197.3</v>
      </c>
    </row>
    <row r="56" spans="2:23" x14ac:dyDescent="0.25">
      <c r="B56" s="27" t="s">
        <v>17</v>
      </c>
      <c r="C56" t="s">
        <v>17</v>
      </c>
      <c r="D56" s="47">
        <v>1.32</v>
      </c>
      <c r="E56" s="47">
        <v>2.13</v>
      </c>
      <c r="F56" s="48">
        <v>0.81</v>
      </c>
      <c r="G56" s="50">
        <v>76.2</v>
      </c>
    </row>
    <row r="57" spans="2:23" x14ac:dyDescent="0.25">
      <c r="B57" s="27" t="s">
        <v>45</v>
      </c>
      <c r="C57" t="s">
        <v>45</v>
      </c>
      <c r="F57" s="48">
        <v>-0.03</v>
      </c>
      <c r="G57" s="50">
        <v>52.6</v>
      </c>
    </row>
    <row r="58" spans="2:23" x14ac:dyDescent="0.25">
      <c r="B58" s="27" t="s">
        <v>29</v>
      </c>
      <c r="C58" t="s">
        <v>29</v>
      </c>
      <c r="D58" s="47">
        <v>1.52</v>
      </c>
      <c r="E58" s="47">
        <v>1.5</v>
      </c>
      <c r="F58" s="48">
        <v>-0.02</v>
      </c>
      <c r="G58" s="51">
        <v>145.80000000000001</v>
      </c>
    </row>
    <row r="59" spans="2:23" x14ac:dyDescent="0.25">
      <c r="B59" s="27" t="s">
        <v>7</v>
      </c>
      <c r="C59" t="s">
        <v>7</v>
      </c>
      <c r="D59" s="47">
        <v>2.16</v>
      </c>
      <c r="E59" s="47">
        <v>3.36</v>
      </c>
      <c r="F59" s="48">
        <v>1.2</v>
      </c>
      <c r="G59" s="51">
        <v>45.9</v>
      </c>
    </row>
    <row r="60" spans="2:23" x14ac:dyDescent="0.25">
      <c r="B60" s="27" t="s">
        <v>8</v>
      </c>
      <c r="C60" t="s">
        <v>8</v>
      </c>
      <c r="D60" s="47">
        <v>1.95</v>
      </c>
      <c r="E60" s="47">
        <v>3.09</v>
      </c>
      <c r="F60" s="48">
        <v>1.1399999999999999</v>
      </c>
      <c r="G60" s="50">
        <v>43.3</v>
      </c>
    </row>
    <row r="61" spans="2:23" x14ac:dyDescent="0.25">
      <c r="B61" s="27" t="s">
        <v>47</v>
      </c>
      <c r="C61" t="s">
        <v>47</v>
      </c>
      <c r="D61" s="47">
        <v>0.47</v>
      </c>
      <c r="E61" s="47">
        <v>1.19</v>
      </c>
      <c r="F61" s="48">
        <v>0.72</v>
      </c>
      <c r="G61" s="51">
        <v>24.2</v>
      </c>
    </row>
    <row r="62" spans="2:23" x14ac:dyDescent="0.25">
      <c r="B62" s="27" t="s">
        <v>27</v>
      </c>
      <c r="C62" t="s">
        <v>27</v>
      </c>
      <c r="F62" s="48">
        <v>-0.1</v>
      </c>
      <c r="G62" s="51">
        <v>49.8</v>
      </c>
      <c r="K62" s="49">
        <f>T85/N85-1</f>
        <v>0.35808312379825447</v>
      </c>
    </row>
    <row r="63" spans="2:23" x14ac:dyDescent="0.25">
      <c r="B63" s="27" t="s">
        <v>35</v>
      </c>
      <c r="C63" t="s">
        <v>35</v>
      </c>
      <c r="D63" s="47">
        <v>1.32</v>
      </c>
      <c r="E63" s="47">
        <v>2</v>
      </c>
      <c r="F63" s="48">
        <v>0.68</v>
      </c>
      <c r="G63" s="50">
        <v>50.5</v>
      </c>
      <c r="V63">
        <v>0.48389583218631294</v>
      </c>
      <c r="W63" t="s">
        <v>171</v>
      </c>
    </row>
    <row r="64" spans="2:23" x14ac:dyDescent="0.25">
      <c r="B64" s="40" t="s">
        <v>9</v>
      </c>
      <c r="C64" t="s">
        <v>9</v>
      </c>
      <c r="D64" s="47">
        <v>2.19</v>
      </c>
      <c r="E64" s="47">
        <v>3.79</v>
      </c>
      <c r="F64" s="48">
        <v>1.6</v>
      </c>
      <c r="G64" s="50">
        <v>53</v>
      </c>
    </row>
    <row r="65" spans="1:23" x14ac:dyDescent="0.25">
      <c r="B65" s="27" t="s">
        <v>43</v>
      </c>
      <c r="C65" t="s">
        <v>43</v>
      </c>
      <c r="D65" s="47">
        <v>1.52</v>
      </c>
      <c r="E65" s="47">
        <v>1.58</v>
      </c>
      <c r="F65" s="48">
        <v>0.06</v>
      </c>
      <c r="G65" s="51">
        <v>123.9</v>
      </c>
      <c r="V65">
        <v>2.7131714367763626E-2</v>
      </c>
      <c r="W65" t="s">
        <v>63</v>
      </c>
    </row>
    <row r="66" spans="1:23" x14ac:dyDescent="0.25">
      <c r="B66" s="27" t="s">
        <v>19</v>
      </c>
      <c r="C66" t="s">
        <v>19</v>
      </c>
      <c r="D66" s="47">
        <v>1.85</v>
      </c>
      <c r="E66" s="47">
        <v>2.17</v>
      </c>
      <c r="F66" s="48">
        <v>0.32</v>
      </c>
      <c r="G66" s="50">
        <v>48.3</v>
      </c>
      <c r="V66">
        <v>0.33681851664216467</v>
      </c>
      <c r="W66" t="s">
        <v>172</v>
      </c>
    </row>
    <row r="67" spans="1:23" x14ac:dyDescent="0.25">
      <c r="B67" s="27" t="s">
        <v>16</v>
      </c>
      <c r="C67" t="s">
        <v>16</v>
      </c>
      <c r="D67" s="47">
        <v>1.71</v>
      </c>
      <c r="E67" s="47">
        <v>1.96</v>
      </c>
      <c r="F67" s="48">
        <v>0.25</v>
      </c>
      <c r="G67" s="50">
        <v>60.2</v>
      </c>
      <c r="V67">
        <v>0.12144341840733297</v>
      </c>
      <c r="W67" t="s">
        <v>173</v>
      </c>
    </row>
    <row r="68" spans="1:23" x14ac:dyDescent="0.25">
      <c r="B68" s="27" t="s">
        <v>53</v>
      </c>
      <c r="C68" t="s">
        <v>53</v>
      </c>
      <c r="D68" s="47">
        <v>1.24</v>
      </c>
      <c r="E68" s="47">
        <v>1.37</v>
      </c>
      <c r="F68" s="48">
        <v>0.13</v>
      </c>
      <c r="G68" s="51">
        <v>74.8</v>
      </c>
    </row>
    <row r="69" spans="1:23" x14ac:dyDescent="0.25">
      <c r="B69" s="27" t="s">
        <v>41</v>
      </c>
      <c r="C69" t="s">
        <v>41</v>
      </c>
      <c r="D69" s="47">
        <v>1.02</v>
      </c>
      <c r="E69" s="47">
        <v>1.43</v>
      </c>
      <c r="F69" s="48">
        <v>0.41</v>
      </c>
      <c r="G69" s="50">
        <v>115.7</v>
      </c>
    </row>
    <row r="70" spans="1:23" x14ac:dyDescent="0.25">
      <c r="B70" s="27" t="s">
        <v>48</v>
      </c>
      <c r="C70" t="s">
        <v>48</v>
      </c>
      <c r="D70" s="47">
        <v>1.43</v>
      </c>
      <c r="E70" s="47">
        <v>2.31</v>
      </c>
      <c r="F70" s="48">
        <v>0.88</v>
      </c>
      <c r="G70" s="50">
        <v>36.9</v>
      </c>
    </row>
    <row r="71" spans="1:23" x14ac:dyDescent="0.25">
      <c r="A71" s="62" t="s">
        <v>208</v>
      </c>
    </row>
    <row r="72" spans="1:23" x14ac:dyDescent="0.25">
      <c r="A72" s="62" t="s">
        <v>209</v>
      </c>
      <c r="B72" s="63" t="s">
        <v>210</v>
      </c>
    </row>
    <row r="73" spans="1:23" x14ac:dyDescent="0.25">
      <c r="A73" s="62" t="s">
        <v>211</v>
      </c>
      <c r="B73" s="62" t="s">
        <v>212</v>
      </c>
    </row>
    <row r="75" spans="1:23" x14ac:dyDescent="0.25">
      <c r="A75" s="63" t="s">
        <v>213</v>
      </c>
      <c r="C75" s="62" t="s">
        <v>214</v>
      </c>
    </row>
    <row r="76" spans="1:23" x14ac:dyDescent="0.25">
      <c r="A76" s="63" t="s">
        <v>215</v>
      </c>
      <c r="C76" s="62" t="s">
        <v>216</v>
      </c>
    </row>
    <row r="77" spans="1:23" x14ac:dyDescent="0.25">
      <c r="A77" s="63" t="s">
        <v>217</v>
      </c>
      <c r="C77" s="62" t="s">
        <v>218</v>
      </c>
    </row>
    <row r="78" spans="1:23" ht="11.45" x14ac:dyDescent="0.25">
      <c r="A78" s="52" t="s">
        <v>195</v>
      </c>
      <c r="B78" s="64" t="s">
        <v>196</v>
      </c>
      <c r="C78" s="64" t="s">
        <v>197</v>
      </c>
      <c r="D78" s="64" t="s">
        <v>198</v>
      </c>
      <c r="E78" s="64" t="s">
        <v>197</v>
      </c>
      <c r="F78" s="64" t="s">
        <v>199</v>
      </c>
      <c r="G78" s="64" t="s">
        <v>197</v>
      </c>
      <c r="H78" s="64" t="s">
        <v>200</v>
      </c>
      <c r="I78" s="64" t="s">
        <v>197</v>
      </c>
      <c r="J78" s="64" t="s">
        <v>201</v>
      </c>
      <c r="K78" s="64" t="s">
        <v>197</v>
      </c>
      <c r="L78" s="64" t="s">
        <v>202</v>
      </c>
      <c r="M78" s="64" t="s">
        <v>197</v>
      </c>
      <c r="N78" s="64" t="s">
        <v>203</v>
      </c>
      <c r="O78" s="64" t="s">
        <v>197</v>
      </c>
      <c r="P78" s="64" t="s">
        <v>204</v>
      </c>
      <c r="Q78" s="64" t="s">
        <v>197</v>
      </c>
      <c r="R78" s="64" t="s">
        <v>205</v>
      </c>
      <c r="S78" s="64" t="s">
        <v>197</v>
      </c>
      <c r="T78" s="64" t="s">
        <v>206</v>
      </c>
      <c r="U78" s="64" t="s">
        <v>197</v>
      </c>
    </row>
    <row r="79" spans="1:23" x14ac:dyDescent="0.25">
      <c r="A79" s="53" t="s">
        <v>45</v>
      </c>
      <c r="B79" s="54">
        <v>272282.90000000002</v>
      </c>
      <c r="C79" s="55" t="s">
        <v>197</v>
      </c>
      <c r="D79" s="54">
        <v>275933.09999999998</v>
      </c>
      <c r="E79" s="55" t="s">
        <v>197</v>
      </c>
      <c r="F79" s="56">
        <v>308366</v>
      </c>
      <c r="G79" s="55" t="s">
        <v>197</v>
      </c>
      <c r="H79" s="56">
        <v>335136</v>
      </c>
      <c r="I79" s="55" t="s">
        <v>197</v>
      </c>
      <c r="J79" s="54">
        <v>363752.6</v>
      </c>
      <c r="K79" s="55" t="s">
        <v>197</v>
      </c>
      <c r="L79" s="54">
        <v>381728.7</v>
      </c>
      <c r="M79" s="55" t="s">
        <v>197</v>
      </c>
      <c r="N79" s="54">
        <v>448445.1</v>
      </c>
      <c r="O79" s="55" t="s">
        <v>197</v>
      </c>
      <c r="P79" s="54">
        <v>520718.4</v>
      </c>
      <c r="Q79" s="55" t="s">
        <v>197</v>
      </c>
      <c r="R79" s="54">
        <v>524728.80000000005</v>
      </c>
      <c r="S79" s="55" t="s">
        <v>197</v>
      </c>
      <c r="T79" s="54">
        <v>562794.19999999995</v>
      </c>
      <c r="U79" s="55" t="s">
        <v>197</v>
      </c>
    </row>
    <row r="80" spans="1:23" x14ac:dyDescent="0.25">
      <c r="A80" s="53" t="s">
        <v>25</v>
      </c>
      <c r="B80" s="54">
        <v>17944.2</v>
      </c>
      <c r="C80" s="55" t="s">
        <v>197</v>
      </c>
      <c r="D80" s="54">
        <v>19013.8</v>
      </c>
      <c r="E80" s="55" t="s">
        <v>197</v>
      </c>
      <c r="F80" s="54">
        <v>20312.400000000001</v>
      </c>
      <c r="G80" s="55" t="s">
        <v>197</v>
      </c>
      <c r="H80" s="54">
        <v>21807.8</v>
      </c>
      <c r="I80" s="55" t="s">
        <v>197</v>
      </c>
      <c r="J80" s="54">
        <v>23400.9</v>
      </c>
      <c r="K80" s="55" t="s">
        <v>197</v>
      </c>
      <c r="L80" s="54">
        <v>22373.599999999999</v>
      </c>
      <c r="M80" s="55" t="s">
        <v>197</v>
      </c>
      <c r="N80" s="54">
        <v>25679.9</v>
      </c>
      <c r="O80" s="55" t="s">
        <v>197</v>
      </c>
      <c r="P80" s="54">
        <v>29645.4</v>
      </c>
      <c r="Q80" s="55" t="s">
        <v>197</v>
      </c>
      <c r="R80" s="54">
        <v>32439.200000000001</v>
      </c>
      <c r="S80" s="55" t="s">
        <v>197</v>
      </c>
      <c r="T80" s="54">
        <v>34770.199999999997</v>
      </c>
      <c r="U80" s="55" t="s">
        <v>207</v>
      </c>
    </row>
    <row r="81" spans="1:22" x14ac:dyDescent="0.25">
      <c r="A81" s="53" t="s">
        <v>27</v>
      </c>
      <c r="B81" s="57">
        <v>10221.4</v>
      </c>
      <c r="C81" s="58" t="s">
        <v>197</v>
      </c>
      <c r="D81" s="57">
        <v>10864.3</v>
      </c>
      <c r="E81" s="58" t="s">
        <v>197</v>
      </c>
      <c r="F81" s="57">
        <v>12535.7</v>
      </c>
      <c r="G81" s="58" t="s">
        <v>197</v>
      </c>
      <c r="H81" s="57">
        <v>13678.6</v>
      </c>
      <c r="I81" s="58" t="s">
        <v>197</v>
      </c>
      <c r="J81" s="57">
        <v>14594.2</v>
      </c>
      <c r="K81" s="58" t="s">
        <v>197</v>
      </c>
      <c r="L81" s="57">
        <v>14362.4</v>
      </c>
      <c r="M81" s="58" t="s">
        <v>197</v>
      </c>
      <c r="N81" s="57">
        <v>16680.2</v>
      </c>
      <c r="O81" s="58" t="s">
        <v>197</v>
      </c>
      <c r="P81" s="57">
        <v>17985.099999999999</v>
      </c>
      <c r="Q81" s="58" t="s">
        <v>197</v>
      </c>
      <c r="R81" s="57">
        <v>20923.400000000001</v>
      </c>
      <c r="S81" s="58" t="s">
        <v>197</v>
      </c>
      <c r="T81" s="59">
        <v>23125</v>
      </c>
      <c r="U81" s="58" t="s">
        <v>197</v>
      </c>
    </row>
    <row r="82" spans="1:22" x14ac:dyDescent="0.25">
      <c r="A82" s="53" t="s">
        <v>31</v>
      </c>
      <c r="B82" s="57">
        <v>342083.5</v>
      </c>
      <c r="C82" s="58" t="s">
        <v>197</v>
      </c>
      <c r="D82" s="57">
        <v>355665.6</v>
      </c>
      <c r="E82" s="58" t="s">
        <v>197</v>
      </c>
      <c r="F82" s="57">
        <v>367294.9</v>
      </c>
      <c r="G82" s="58" t="s">
        <v>197</v>
      </c>
      <c r="H82" s="57">
        <v>383234.3</v>
      </c>
      <c r="I82" s="58" t="s">
        <v>197</v>
      </c>
      <c r="J82" s="57">
        <v>395706.8</v>
      </c>
      <c r="K82" s="58" t="s">
        <v>197</v>
      </c>
      <c r="L82" s="57">
        <v>380317.9</v>
      </c>
      <c r="M82" s="58" t="s">
        <v>197</v>
      </c>
      <c r="N82" s="57">
        <v>406231.5</v>
      </c>
      <c r="O82" s="58" t="s">
        <v>197</v>
      </c>
      <c r="P82" s="57">
        <v>449382.2</v>
      </c>
      <c r="Q82" s="58" t="s">
        <v>197</v>
      </c>
      <c r="R82" s="57">
        <v>477837.3</v>
      </c>
      <c r="S82" s="58" t="s">
        <v>197</v>
      </c>
      <c r="T82" s="57">
        <v>494087.6</v>
      </c>
      <c r="U82" s="58" t="s">
        <v>197</v>
      </c>
    </row>
    <row r="83" spans="1:22" x14ac:dyDescent="0.25">
      <c r="A83" s="53" t="s">
        <v>45</v>
      </c>
      <c r="N83" s="67">
        <f>H93</f>
        <v>1.0720000000000001</v>
      </c>
      <c r="O83" s="60">
        <f>N83/(N79/1000)</f>
        <v>2.3904821348254227E-3</v>
      </c>
      <c r="T83" s="67">
        <f>K93</f>
        <v>1.23</v>
      </c>
      <c r="U83" s="60">
        <f>T83/(T79/1000)</f>
        <v>2.1855235892622917E-3</v>
      </c>
      <c r="V83" s="61">
        <f>U83-O83</f>
        <v>-2.0495854556313101E-4</v>
      </c>
    </row>
    <row r="84" spans="1:22" x14ac:dyDescent="0.25">
      <c r="A84" s="53" t="s">
        <v>25</v>
      </c>
      <c r="N84" s="67">
        <f>H92</f>
        <v>0.45815</v>
      </c>
      <c r="O84" s="60">
        <f t="shared" ref="O84:O86" si="2">N84/(N80/1000)</f>
        <v>1.7840801560753742E-2</v>
      </c>
      <c r="T84" s="47">
        <v>0.55000000000000004</v>
      </c>
      <c r="U84" s="60">
        <f t="shared" ref="U84:U86" si="3">T84/(T80/1000)</f>
        <v>1.5818143122558977E-2</v>
      </c>
      <c r="V84" s="61">
        <f t="shared" ref="V84:V86" si="4">U84-O84</f>
        <v>-2.0226584381947653E-3</v>
      </c>
    </row>
    <row r="85" spans="1:22" x14ac:dyDescent="0.25">
      <c r="A85" s="53" t="s">
        <v>27</v>
      </c>
      <c r="N85" s="67">
        <f>H94</f>
        <v>7.4371000000000007E-2</v>
      </c>
      <c r="O85" s="60">
        <f t="shared" si="2"/>
        <v>4.4586395846572587E-3</v>
      </c>
      <c r="T85" s="67">
        <f>K94</f>
        <v>0.10100199999999999</v>
      </c>
      <c r="U85" s="60">
        <f t="shared" si="3"/>
        <v>4.3676540540540541E-3</v>
      </c>
      <c r="V85" s="61">
        <f t="shared" si="4"/>
        <v>-9.0985530603204627E-5</v>
      </c>
    </row>
    <row r="86" spans="1:22" x14ac:dyDescent="0.25">
      <c r="A86" s="53" t="s">
        <v>31</v>
      </c>
      <c r="N86" s="47">
        <v>3.55</v>
      </c>
      <c r="O86" s="60">
        <f t="shared" si="2"/>
        <v>8.7388594926784361E-3</v>
      </c>
      <c r="T86">
        <v>4.8600000000000003</v>
      </c>
      <c r="U86" s="60">
        <f t="shared" si="3"/>
        <v>9.836312427189027E-3</v>
      </c>
      <c r="V86" s="61">
        <f t="shared" si="4"/>
        <v>1.0974529345105909E-3</v>
      </c>
    </row>
    <row r="89" spans="1:22" x14ac:dyDescent="0.25">
      <c r="A89" s="68" t="s">
        <v>222</v>
      </c>
    </row>
    <row r="90" spans="1:22" ht="15.75" thickBot="1" x14ac:dyDescent="0.3">
      <c r="H90">
        <v>2021</v>
      </c>
      <c r="I90">
        <v>2022</v>
      </c>
      <c r="J90">
        <v>2023</v>
      </c>
      <c r="K90">
        <v>2024</v>
      </c>
    </row>
    <row r="91" spans="1:22" ht="15.75" thickBot="1" x14ac:dyDescent="0.3">
      <c r="A91" s="65" t="s">
        <v>31</v>
      </c>
      <c r="B91" s="65" t="s">
        <v>219</v>
      </c>
      <c r="C91" s="65"/>
      <c r="D91" s="65">
        <v>3548500000</v>
      </c>
      <c r="E91" s="65">
        <v>3434900000</v>
      </c>
      <c r="F91" s="65">
        <v>4121000000</v>
      </c>
      <c r="G91" s="65">
        <v>4861000000</v>
      </c>
      <c r="H91" s="35">
        <f>D91/1000000000</f>
        <v>3.5485000000000002</v>
      </c>
      <c r="I91" s="35">
        <f t="shared" ref="I91:K94" si="5">E91/1000000000</f>
        <v>3.4348999999999998</v>
      </c>
      <c r="J91" s="35">
        <f t="shared" si="5"/>
        <v>4.1210000000000004</v>
      </c>
      <c r="K91" s="35">
        <f t="shared" si="5"/>
        <v>4.8609999999999998</v>
      </c>
    </row>
    <row r="92" spans="1:22" ht="15.75" thickBot="1" x14ac:dyDescent="0.3">
      <c r="A92" s="66" t="s">
        <v>25</v>
      </c>
      <c r="B92" s="65" t="s">
        <v>219</v>
      </c>
      <c r="C92" s="65" t="s">
        <v>220</v>
      </c>
      <c r="D92" s="65">
        <v>458150000</v>
      </c>
      <c r="E92" s="65">
        <v>506300000</v>
      </c>
      <c r="F92" s="65">
        <v>517300000</v>
      </c>
      <c r="G92" s="65">
        <v>553000000</v>
      </c>
      <c r="H92" s="35">
        <f t="shared" ref="H92:H94" si="6">D92/1000000000</f>
        <v>0.45815</v>
      </c>
      <c r="I92" s="35">
        <f t="shared" si="5"/>
        <v>0.50629999999999997</v>
      </c>
      <c r="J92" s="35">
        <f t="shared" si="5"/>
        <v>0.51729999999999998</v>
      </c>
      <c r="K92" s="35">
        <f t="shared" si="5"/>
        <v>0.55300000000000005</v>
      </c>
    </row>
    <row r="93" spans="1:22" ht="15.75" thickBot="1" x14ac:dyDescent="0.3">
      <c r="A93" s="65" t="s">
        <v>45</v>
      </c>
      <c r="B93" s="65" t="s">
        <v>219</v>
      </c>
      <c r="C93" s="65"/>
      <c r="D93" s="65">
        <v>1072000000</v>
      </c>
      <c r="E93" s="65">
        <v>1107000000</v>
      </c>
      <c r="F93" s="65">
        <v>1174800000</v>
      </c>
      <c r="G93" s="65">
        <v>1230000000</v>
      </c>
      <c r="H93" s="35">
        <f t="shared" si="6"/>
        <v>1.0720000000000001</v>
      </c>
      <c r="I93" s="35">
        <f t="shared" si="5"/>
        <v>1.107</v>
      </c>
      <c r="J93" s="35">
        <f t="shared" si="5"/>
        <v>1.1748000000000001</v>
      </c>
      <c r="K93" s="35">
        <f t="shared" si="5"/>
        <v>1.23</v>
      </c>
    </row>
    <row r="94" spans="1:22" ht="15.75" thickBot="1" x14ac:dyDescent="0.3">
      <c r="A94" s="66" t="s">
        <v>27</v>
      </c>
      <c r="B94" s="65" t="s">
        <v>219</v>
      </c>
      <c r="C94" s="65" t="s">
        <v>221</v>
      </c>
      <c r="D94" s="65">
        <v>74371000</v>
      </c>
      <c r="E94" s="65">
        <v>75128000</v>
      </c>
      <c r="F94" s="65">
        <v>104257000</v>
      </c>
      <c r="G94" s="65">
        <v>101002000</v>
      </c>
      <c r="H94" s="35">
        <f t="shared" si="6"/>
        <v>7.4371000000000007E-2</v>
      </c>
      <c r="I94" s="35">
        <f t="shared" si="5"/>
        <v>7.5128E-2</v>
      </c>
      <c r="J94" s="35">
        <f>F94/1000000000</f>
        <v>0.104257</v>
      </c>
      <c r="K94" s="35">
        <f t="shared" si="5"/>
        <v>0.10100199999999999</v>
      </c>
    </row>
  </sheetData>
  <sortState xmlns:xlrd2="http://schemas.microsoft.com/office/spreadsheetml/2017/richdata2" ref="AD3:AF30">
    <sortCondition ref="AD3:AD30"/>
  </sortState>
  <mergeCells count="10">
    <mergeCell ref="N78:O78"/>
    <mergeCell ref="P78:Q78"/>
    <mergeCell ref="R78:S78"/>
    <mergeCell ref="T78:U78"/>
    <mergeCell ref="B78:C78"/>
    <mergeCell ref="D78:E78"/>
    <mergeCell ref="F78:G78"/>
    <mergeCell ref="H78:I78"/>
    <mergeCell ref="J78:K78"/>
    <mergeCell ref="L78:M7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88592-A609-487D-8C5F-4F4B6E31295A}">
  <dimension ref="J16:L42"/>
  <sheetViews>
    <sheetView workbookViewId="0">
      <selection activeCell="Q29" sqref="Q29"/>
    </sheetView>
  </sheetViews>
  <sheetFormatPr defaultRowHeight="15" x14ac:dyDescent="0.25"/>
  <sheetData>
    <row r="16" spans="10:12" x14ac:dyDescent="0.25">
      <c r="J16" s="27" t="s">
        <v>38</v>
      </c>
      <c r="K16">
        <v>0.25</v>
      </c>
      <c r="L16">
        <v>108.5</v>
      </c>
    </row>
    <row r="17" spans="10:12" x14ac:dyDescent="0.25">
      <c r="J17" s="27" t="s">
        <v>31</v>
      </c>
      <c r="K17">
        <v>0.36901408450704243</v>
      </c>
      <c r="L17">
        <v>82.4</v>
      </c>
    </row>
    <row r="18" spans="10:12" x14ac:dyDescent="0.25">
      <c r="J18" s="27" t="s">
        <v>21</v>
      </c>
      <c r="K18">
        <v>0.44</v>
      </c>
      <c r="L18">
        <v>23.8</v>
      </c>
    </row>
    <row r="19" spans="10:12" x14ac:dyDescent="0.25">
      <c r="J19" s="27" t="s">
        <v>50</v>
      </c>
      <c r="K19">
        <v>-0.1</v>
      </c>
      <c r="L19">
        <v>78.2</v>
      </c>
    </row>
    <row r="20" spans="10:12" x14ac:dyDescent="0.25">
      <c r="J20" s="27" t="s">
        <v>25</v>
      </c>
      <c r="K20">
        <v>0.16525423728813582</v>
      </c>
      <c r="L20">
        <v>96.5</v>
      </c>
    </row>
    <row r="21" spans="10:12" x14ac:dyDescent="0.25">
      <c r="J21" s="27" t="s">
        <v>13</v>
      </c>
      <c r="K21">
        <v>0.73</v>
      </c>
      <c r="L21">
        <v>40.700000000000003</v>
      </c>
    </row>
    <row r="22" spans="10:12" x14ac:dyDescent="0.25">
      <c r="J22" s="27" t="s">
        <v>11</v>
      </c>
      <c r="K22">
        <v>0.98</v>
      </c>
      <c r="L22">
        <v>40.5</v>
      </c>
    </row>
    <row r="23" spans="10:12" x14ac:dyDescent="0.25">
      <c r="J23" s="27" t="s">
        <v>6</v>
      </c>
      <c r="K23">
        <v>1.35</v>
      </c>
      <c r="L23">
        <v>18.399999999999999</v>
      </c>
    </row>
    <row r="24" spans="10:12" x14ac:dyDescent="0.25">
      <c r="J24" s="27" t="s">
        <v>5</v>
      </c>
      <c r="K24">
        <v>0.99</v>
      </c>
      <c r="L24">
        <v>73.2</v>
      </c>
    </row>
    <row r="25" spans="10:12" x14ac:dyDescent="0.25">
      <c r="J25" s="27" t="s">
        <v>40</v>
      </c>
      <c r="K25">
        <v>0.13</v>
      </c>
      <c r="L25">
        <v>112.8</v>
      </c>
    </row>
    <row r="26" spans="10:12" x14ac:dyDescent="0.25">
      <c r="J26" s="27" t="s">
        <v>33</v>
      </c>
      <c r="K26">
        <v>0.56999999999999995</v>
      </c>
      <c r="L26">
        <v>68.099999999999994</v>
      </c>
    </row>
    <row r="27" spans="10:12" x14ac:dyDescent="0.25">
      <c r="J27" s="27" t="s">
        <v>24</v>
      </c>
      <c r="K27">
        <v>-0.92</v>
      </c>
      <c r="L27">
        <v>197.3</v>
      </c>
    </row>
    <row r="28" spans="10:12" x14ac:dyDescent="0.25">
      <c r="J28" s="27" t="s">
        <v>17</v>
      </c>
      <c r="K28">
        <v>0.81</v>
      </c>
      <c r="L28">
        <v>76.2</v>
      </c>
    </row>
    <row r="29" spans="10:12" x14ac:dyDescent="0.25">
      <c r="J29" s="27" t="s">
        <v>45</v>
      </c>
      <c r="K29">
        <v>0.10810810810810789</v>
      </c>
      <c r="L29">
        <v>52.6</v>
      </c>
    </row>
    <row r="30" spans="10:12" x14ac:dyDescent="0.25">
      <c r="J30" s="27" t="s">
        <v>29</v>
      </c>
      <c r="K30">
        <v>-0.02</v>
      </c>
      <c r="L30">
        <v>145.80000000000001</v>
      </c>
    </row>
    <row r="31" spans="10:12" x14ac:dyDescent="0.25">
      <c r="J31" s="27" t="s">
        <v>7</v>
      </c>
      <c r="K31">
        <v>1.2</v>
      </c>
      <c r="L31">
        <v>45.9</v>
      </c>
    </row>
    <row r="32" spans="10:12" x14ac:dyDescent="0.25">
      <c r="J32" s="27" t="s">
        <v>8</v>
      </c>
      <c r="K32">
        <v>1.1399999999999999</v>
      </c>
      <c r="L32">
        <v>43.3</v>
      </c>
    </row>
    <row r="33" spans="10:12" x14ac:dyDescent="0.25">
      <c r="J33" s="27" t="s">
        <v>47</v>
      </c>
      <c r="K33">
        <v>0.72</v>
      </c>
      <c r="L33">
        <v>24.2</v>
      </c>
    </row>
    <row r="34" spans="10:12" x14ac:dyDescent="0.25">
      <c r="J34" s="27" t="s">
        <v>27</v>
      </c>
      <c r="K34">
        <v>0.11111111111111094</v>
      </c>
      <c r="L34">
        <v>49.8</v>
      </c>
    </row>
    <row r="35" spans="10:12" x14ac:dyDescent="0.25">
      <c r="J35" s="27" t="s">
        <v>35</v>
      </c>
      <c r="K35">
        <v>0.68</v>
      </c>
      <c r="L35">
        <v>50.5</v>
      </c>
    </row>
    <row r="36" spans="10:12" x14ac:dyDescent="0.25">
      <c r="J36" s="40" t="s">
        <v>9</v>
      </c>
      <c r="K36">
        <v>1.6</v>
      </c>
      <c r="L36">
        <v>53</v>
      </c>
    </row>
    <row r="37" spans="10:12" x14ac:dyDescent="0.25">
      <c r="J37" s="27" t="s">
        <v>43</v>
      </c>
      <c r="K37">
        <v>0.06</v>
      </c>
      <c r="L37">
        <v>123.9</v>
      </c>
    </row>
    <row r="38" spans="10:12" x14ac:dyDescent="0.25">
      <c r="J38" s="27" t="s">
        <v>19</v>
      </c>
      <c r="K38">
        <v>0.32</v>
      </c>
      <c r="L38">
        <v>48.3</v>
      </c>
    </row>
    <row r="39" spans="10:12" x14ac:dyDescent="0.25">
      <c r="J39" s="27" t="s">
        <v>16</v>
      </c>
      <c r="K39">
        <v>0.25</v>
      </c>
      <c r="L39">
        <v>60.2</v>
      </c>
    </row>
    <row r="40" spans="10:12" x14ac:dyDescent="0.25">
      <c r="J40" s="27" t="s">
        <v>53</v>
      </c>
      <c r="K40">
        <v>0.13</v>
      </c>
      <c r="L40">
        <v>74.8</v>
      </c>
    </row>
    <row r="41" spans="10:12" x14ac:dyDescent="0.25">
      <c r="J41" s="27" t="s">
        <v>41</v>
      </c>
      <c r="K41">
        <v>0.41</v>
      </c>
      <c r="L41">
        <v>115.7</v>
      </c>
    </row>
    <row r="42" spans="10:12" x14ac:dyDescent="0.25">
      <c r="J42" s="27" t="s">
        <v>48</v>
      </c>
      <c r="K42">
        <v>0.88</v>
      </c>
      <c r="L42">
        <v>36.9</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FFBC4-7F95-4FD3-90FD-68417C8C6CDA}">
  <dimension ref="A1:B25"/>
  <sheetViews>
    <sheetView workbookViewId="0">
      <selection activeCell="E13" sqref="E13"/>
    </sheetView>
  </sheetViews>
  <sheetFormatPr defaultRowHeight="15" x14ac:dyDescent="0.25"/>
  <sheetData>
    <row r="1" spans="1:2" x14ac:dyDescent="0.25">
      <c r="A1">
        <v>7900</v>
      </c>
      <c r="B1" t="s">
        <v>124</v>
      </c>
    </row>
    <row r="2" spans="1:2" x14ac:dyDescent="0.25">
      <c r="A2">
        <v>4217</v>
      </c>
      <c r="B2" t="s">
        <v>125</v>
      </c>
    </row>
    <row r="3" spans="1:2" x14ac:dyDescent="0.25">
      <c r="A3">
        <v>1506</v>
      </c>
      <c r="B3" t="s">
        <v>126</v>
      </c>
    </row>
    <row r="4" spans="1:2" x14ac:dyDescent="0.25">
      <c r="A4">
        <v>159691</v>
      </c>
      <c r="B4" t="s">
        <v>127</v>
      </c>
    </row>
    <row r="5" spans="1:2" x14ac:dyDescent="0.25">
      <c r="A5">
        <v>68670</v>
      </c>
      <c r="B5" t="s">
        <v>128</v>
      </c>
    </row>
    <row r="6" spans="1:2" x14ac:dyDescent="0.25">
      <c r="A6">
        <v>1333</v>
      </c>
      <c r="B6" t="s">
        <v>129</v>
      </c>
    </row>
    <row r="7" spans="1:2" x14ac:dyDescent="0.25">
      <c r="A7">
        <v>6777</v>
      </c>
      <c r="B7" t="s">
        <v>130</v>
      </c>
    </row>
    <row r="8" spans="1:2" x14ac:dyDescent="0.25">
      <c r="A8">
        <v>59600</v>
      </c>
      <c r="B8" t="s">
        <v>131</v>
      </c>
    </row>
    <row r="9" spans="1:2" x14ac:dyDescent="0.25">
      <c r="A9">
        <v>90586</v>
      </c>
      <c r="B9" t="s">
        <v>132</v>
      </c>
    </row>
    <row r="10" spans="1:2" x14ac:dyDescent="0.25">
      <c r="A10">
        <v>7126</v>
      </c>
      <c r="B10" t="s">
        <v>133</v>
      </c>
    </row>
    <row r="11" spans="1:2" x14ac:dyDescent="0.25">
      <c r="A11">
        <v>1730698</v>
      </c>
      <c r="B11" t="s">
        <v>134</v>
      </c>
    </row>
    <row r="12" spans="1:2" x14ac:dyDescent="0.25">
      <c r="A12">
        <v>31957</v>
      </c>
      <c r="B12" t="s">
        <v>135</v>
      </c>
    </row>
    <row r="13" spans="1:2" x14ac:dyDescent="0.25">
      <c r="A13">
        <v>1318</v>
      </c>
      <c r="B13" t="s">
        <v>136</v>
      </c>
    </row>
    <row r="14" spans="1:2" x14ac:dyDescent="0.25">
      <c r="A14">
        <v>2133</v>
      </c>
      <c r="B14" t="s">
        <v>137</v>
      </c>
    </row>
    <row r="15" spans="1:2" x14ac:dyDescent="0.25">
      <c r="A15">
        <v>728</v>
      </c>
      <c r="B15" t="s">
        <v>138</v>
      </c>
    </row>
    <row r="16" spans="1:2" x14ac:dyDescent="0.25">
      <c r="A16">
        <v>19900</v>
      </c>
      <c r="B16" t="s">
        <v>139</v>
      </c>
    </row>
    <row r="17" spans="1:2" x14ac:dyDescent="0.25">
      <c r="A17">
        <v>112211</v>
      </c>
      <c r="B17" t="s">
        <v>140</v>
      </c>
    </row>
    <row r="18" spans="1:2" x14ac:dyDescent="0.25">
      <c r="A18">
        <v>151241</v>
      </c>
      <c r="B18" t="s">
        <v>141</v>
      </c>
    </row>
    <row r="19" spans="1:2" x14ac:dyDescent="0.25">
      <c r="A19">
        <v>4291</v>
      </c>
      <c r="B19" t="s">
        <v>142</v>
      </c>
    </row>
    <row r="20" spans="1:2" x14ac:dyDescent="0.25">
      <c r="A20">
        <v>40057</v>
      </c>
      <c r="B20" t="s">
        <v>143</v>
      </c>
    </row>
    <row r="21" spans="1:2" x14ac:dyDescent="0.25">
      <c r="A21">
        <v>2634</v>
      </c>
      <c r="B21" t="s">
        <v>144</v>
      </c>
    </row>
    <row r="22" spans="1:2" x14ac:dyDescent="0.25">
      <c r="A22">
        <v>880</v>
      </c>
      <c r="B22" t="s">
        <v>145</v>
      </c>
    </row>
    <row r="23" spans="1:2" x14ac:dyDescent="0.25">
      <c r="A23">
        <v>19723</v>
      </c>
      <c r="B23" t="s">
        <v>146</v>
      </c>
    </row>
    <row r="24" spans="1:2" x14ac:dyDescent="0.25">
      <c r="A24">
        <v>139930</v>
      </c>
      <c r="B24" t="s">
        <v>147</v>
      </c>
    </row>
    <row r="25" spans="1:2" x14ac:dyDescent="0.25">
      <c r="A25">
        <v>64584</v>
      </c>
      <c r="B25" t="s">
        <v>148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1 6 " ? > < T o u r   x m l n s : x s d = " h t t p : / / w w w . w 3 . o r g / 2 0 0 1 / X M L S c h e m a "   x m l n s : x s i = " h t t p : / / w w w . w 3 . o r g / 2 0 0 1 / X M L S c h e m a - i n s t a n c e "   N a m e = " T o u r   1 "   D e s c r i p t i o n = " S o m e   d e s c r i p t i o n   f o r   t h e   t o u r   g o e s   h e r e "   x m l n s = " h t t p : / / m i c r o s o f t . d a t a . v i s u a l i z a t i o n . e n g i n e . t o u r s / 1 . 0 " > < S c e n e s > < S c e n e   C u s t o m M a p G u i d = " 0 0 0 0 0 0 0 0 - 0 0 0 0 - 0 0 0 0 - 0 0 0 0 - 0 0 0 0 0 0 0 0 0 0 0 0 "   C u s t o m M a p I d = " 0 0 0 0 0 0 0 0 - 0 0 0 0 - 0 0 0 0 - 0 0 0 0 - 0 0 0 0 0 0 0 0 0 0 0 0 "   S c e n e I d = " a 4 c 8 8 1 4 b - f 8 c d - 4 c f 8 - a c e b - 0 9 0 1 7 6 5 b 2 6 a d " > < T r a n s i t i o n > M o v e T o < / T r a n s i t i o n > < E f f e c t > S t a t i o n < / E f f e c t > < T h e m e > B i n g R o a d < / T h e m e > < T h e m e W i t h L a b e l > f a l s e < / T h e m e W i t h L a b e l > < F l a t M o d e E n a b l e d > t r u e < / F l a t M o d e E n a b l e d > < D u r a t i o n > 1 0 0 0 0 0 0 0 0 < / D u r a t i o n > < T r a n s i t i o n D u r a t i o n > 3 0 0 0 0 0 0 0 < / T r a n s i t i o n D u r a t i o n > < S p e e d > 0 . 5 < / S p e e d > < F r a m e > < C a m e r a > < L a t i t u d e > 4 4 < / L a t i t u d e > < L o n g i t u d e > - 9 3 < / L o n g i t u d e > < R o t a t i o n > 0 . 0 8 1 0 8 7 6 6 7 4 7 8 8 6 2 7 2 9 < / R o t a t i o n > < P i v o t A n g l e > - 0 . 0 8 7 2 5 1 6 7 0 1 5 2 4 7 0 8 1 7 < / P i v o t A n g l e > < D i s t a n c e > 1 < / D i s t a n c e > < / C a m e r a > < I m a g e > i V B O R w 0 K G g o A A A A N S U h E U g A A A N Q A A A B 1 C A Y A A A A 2 n s 9 T A A A A A X N S R 0 I A r s 4 c 6 Q A A A A R n Q U 1 B A A C x j w v 8 Y Q U A A A A J c E h Z c w A A A s 8 A A A L P A d K i t A M A A D a u S U R B V H h e 7 b 3 Z c 2 N X n t / 5 v T s W g i B A E t y Z 3 D O l l D J V S q m k U p W k 1 F J d c l d 3 V L u q b F e 4 P T N h j / v F M d H z M O 8 T 8 z J / w b z 4 Y c I O O + y p m a i S y 9 V 2 d 2 2 p 1 J 6 S U k o p M 5 X K h T s J g g Q J E P t y 9 z M P 9 1 4 Q u L g A L k A g N / E T o Y j U w U L c e 8 / v n N / 5 r V Q m d U D w m B D P M x g N a A C A w y K D r 2 I c X p m T w L P H u 8 R 0 m c b 6 I Q s P S / D k i I J Y W s d w P w O h j e 9 d O 2 Q x P 6 j a h x 0 p S B Q + 3 R L s w / c d l g Z U 3 T 5 a y 5 t L Y u X f n 2 w I 6 P f q m B t U 4 e X c 3 x u L D 9 c F v D w n I Z p h M D V g P M d W a J o G h m E q / 5 8 p 0 0 g W a Z R V C g M e H f c O u J r 3 9 x r a P v C o c l i k c W u P w 8 1 d D q k S j U S R x r k x u S N h W k u y A A D d / K i o U E i X a O g E o C g g 4 G V A U 7 W f a Y W m u / 9 A n 9 D + b + 4 F r Y S p m o J E 4 f S I g r O j S k f C B K A i R D 6 e 4 L D o b m p S V O 1 9 H f D q m A u r O C w w 2 D i 8 v 8 K E h 0 W g 9 r J M W w / P i U G / 8 Q X n x h W E f T r O R B R E A p 1 9 6 f y Q s Z P c 3 O U B A I k i A 5 Y m e G p M A Q D E 8 y y y I o U 7 + 4 b g V b O f P 1 o t q 1 k a N j 7 r l k 4 n 5 f 0 m l j G u t 0 8 g C P u M + 0 0 A 5 C U a Z c W Y 7 G 6 f 7 V 7 O + K 5 B n 4 4 B r 7 s P q a o C X a 9 9 r 0 Y o h P 0 6 d N z / e / h Q C N R Y U A P b h V / y y r x k H z o W z 0 z I A I C 8 S I F j A E K M X W s n w + B 6 j M f S c K 0 K F 8 s y G D F V T g D Y S D E g H T 7 T l 2 a 6 e y 2 d M N y n t d y J D 8 v 1 C w g F I C D o W E m y e H / V A 1 V r 8 S U m Z 0 e N R e d O n A P j c j 7 w v I B 7 t 2 9 B V Y + e B c c Q n B u T 8 c K 0 D J 7 p 8 A F 0 C P U 4 n a F 6 h U 6 A s k L B z x N c W v Y A A P w 8 w f d s k 3 4 7 w 2 D a V F s I A S 6 v e v D G 4 t E Z o 1 2 u b A j Q C f D s p A w f b z y m s k L h s y 3 B 9 a r f D S j K u B 4 n e J b g 2 Q m 5 o q a q G i B p F C S V A g U g 5 N M R z z E Y 7 X d 3 J r q x y + H p M Q W b K R Z z D m f O d J k G I a j s h r f 2 O E z 1 l x H w 0 o h m O Z w K 1 f + d n Q w D S a W w k a r X K L r N t 0 K g i K 6 D o h s v e a J K 4 Z N N A Q t D K q Y G 6 h + i R b p M 4 1 q U B 0 0 B L 5 y S 4 D c n u R 0 C Q N e B d 1 c 9 N Y f 2 b q M q C l b T P u y Y a l c v 6 P f o C H l 1 p E s 0 c l L 9 P W T M z e f V B b G y m 1 1 a 9 o B j C F 4 8 J U N g C e 4 e c D g T M X a f m 7 s c z o 0 3 V 3 8 1 H W B o 4 z 4 6 7 W 2 Z M l 2 n E q Y O k w g P D t W M V U M I 8 M 6 K s R j 2 k v o 7 9 B g i K 4 0 f Y F 6 i c H e f A w U 0 F S Y A 4 G g C h i b Q C S D Q t d + Z K h 5 N 6 s + 2 e H y 4 7 s H F h d 6 q b Q T A m Y h h C O g F N A W w D E G 6 f H Q e s n N 2 V M b F x S N h g m n 5 e 3 J E A U M T K K q x q 8 L c 6 V s J E 2 A I k 8 W N 3 X r D w o B X r + y Y q 0 k W e Z F C f C 8 G S W p + v z 0 c w R M R B T R l 7 L q 9 4 F s h U B x X / 1 A s A g L B M x M y L i 4 0 3 0 m u x 3 h 8 t i X g + 7 P G Q 5 N s 5 w K f Y B y B R Z V C U a Y x H V Z B U 8 4 7 m N Y F d W 1 3 J 1 q 5 r r F + D W 8 u i W C 7 v F H p B M i L N G S N g u 6 4 V w C R Q P 0 r Z Y W C T g y z + 1 a G h a 4 D G j E E t B 0 I A c 6 b A r i 1 s V b z m i U Q C 0 M q A h 6 C 2 b l F C I J h R H I i J 9 G Y C a m Y G N A w 3 K f h y Z H W g t 0 J 3 w q B y m b S 9 i E A Q E l 2 f s L R D A P Z J j B B j 4 6 h P g 1 3 9 z l E A h o 4 q n Y 3 8 7 A E F I C c S G M y q G I s 4 H y g X 0 2 w U M z v v r P P 4 d 1 V o W 2 V T Z J E j E 9 O 2 Y d x c b 7 5 o t A J i k Z B V C j H R e D C p P O O 4 O U I F J 3 C 5 1 E e e z k G c 4 N K R T W E K S h u s O 4 f I Q S 8 p w 9 3 7 t y x v 6 W C Y T 5 3 u O E m Q Y + O y Q E N 6 T K N p 8 c U j P V r e H V e w t K w g q e 6 u M N / K 8 5 Q O 9 E t T E 6 d A g B s p l j M h A 1 h U D Q K n I M V q C B R 6 B M I C A H u H X A 4 M 6 K g I N G 4 F e f A M w Q z Y R V q P o b I y B g A 4 H a c w 1 h Q Q 1 m m M N a v I S P S C D U x + 6 4 d s o a A m q b + d t B 1 H X S T 8 y D M H T C a Y b F q + t N 6 w c K Q g p l w v Q H A C U 0 H d n M M 7 h 1 w m B 9 S M O v w O W L 6 + K r R C b C b Z c C U t j A 6 N o H L K 1 6 8 v l A C R V H 4 6 t p V n H n y a R A Q K L K M c q m E 0 f G J 2 i 9 o g 1 S J x p c 7 j X c 4 t z x Q g b J 7 u b u N q h t q x 3 5 8 D y O j x u R X d G A r x W L B 9 D W 1 Y i f D Y t I 8 W 0 k q V Y m O + O b O C r i h J z D e r 0 H W K M R z D J 4 c V X B 5 x Y N n J u S K F c q O p F K g K M O 0 2 3 g 9 b Q w h p M 6 Z 2 Q x N B 9 5 f 8 1 S c 1 N 3 g d E R x H c m g E + D y i g c U B b w 6 L 4 G l n X / I Y Z H G V z E e o w E N o / 0 a h v z G O e m g w M D D 6 u g T C D 5 c F / D E i I p I n 1 p z D x I F C o N e F X Q H c 4 k A u L z s M Q w g T a y Z b n n A A q W C Y X q 3 i s I 8 t M 4 M i N g t C B W T 9 u d R H n m R x u t t m r Q V D e A Y w 9 r H q 1 l Q Q n / F n P 3 p p o A X T T N 6 o s B g u M / d h G u H x H 4 c w y O j 9 m F X K B q F L 2 M c e A b w 8 z p K M g 2 G I p A 0 C n m R h u Z y F r y 6 I I J r v k F 2 x D s r H r y 2 I O L y i g e z Y Q V z g x o o C l B k C a n U I U Z G x 3 F p 2 Y O A o O P 5 a R k 0 Z a j m e z k G O Z H G h U k Z N 3 Y 5 n I 6 o G H N h o p c 1 C t / E O f g 4 g k i f h p C 5 A F p u k U 7 p m k C V F a p t 7 z 4 h O i i q B 0 / H x s F + H B F z I h J i r E o l 2 V D r O i W a K G O g 3 4 e A Q L C X Y 3 B 3 n w X L A M 9 P y f D Y 7 g M h w J X N I 4 N G J 6 y v L m N u Y c k + 3 D W u b v P I i c 7 P g q a A I b + G 8 a C O j U M G k w O a q 0 n r B C G G 4 a Z 6 r r y / J k D R K P R 7 d D w R U Z A q 0 / B x B M N 9 O p K J A w w N R w A A G 4 c s O I Y g J 9 I Y 7 d d w Z 5 8 z D E F V F k g P R / C D F v e 5 K F P 4 e p e H q F J 1 x q g P 1 w X 0 C T o O q 6 y 2 7 d A 1 g S p I F P x C e 2 q M r m k d b d P t c p g 8 w O C Q 8 V C u b A h g a I J n J h R s p Z m a a A c n P Z 4 0 O O o W S x J 4 w V C l s m U K s k Z h s o E a d P e A x Z m I O x X T C U k S I Q j H W z l b s Z F i K z G M d o I e H c 9 O y T W G h U 6 5 t c d h y K / X O H o J A d 5 b 8 0 D T g e m Q i s V h t X L P N 9 Z W M D u / W H m v R S z L 4 M 4 + h 6 V h F d M h F Z 9 v 8 x g P a p g I O j + D v Z z h 3 A 1 6 d V y L 8 p g O q X W R L t U Q A N e i P D J l 5 0 W m E f T + / r 5 9 r C P 6 B I K r b U Z I Z 7 M Z + 1 B P 8 H h 8 l X + / N C t h f l A F S 5 O a C V K U K W T M F d o 6 b + z l a K R K F F S d M l b W 6 p V Q M F Z L g T V W 0 r F + z d E I k C n T O B N R 8 e U O X 7 E q i i q F z R Q L y X y e R Z l q + u C M m I P e Y s X R O Z E V a U g q h T v 7 H F K 2 o N V U k U K m R O H d F Q 9 y U u v f + d S Y U h c 1 o R P g l T k R Q 3 4 N i 8 O q Y W Y 3 j 6 C z 8 4 u 4 8 e X V y n u L s v H 3 x 4 M a x o M a p k L G T X x + W m 4 o T D B d C z N h F Q y M H a y Z M M F c R J + b M k L P 2 o F O J g / x 6 1 / / F 5 R K J Z B j n s h e O C X h y o Z 7 o Z K k 9 s 4 w H 6 y 5 / 2 6 L / R w N n 9 9 f M z b U p 4 O h D a e u x S e b A v p 4 g s 1 D B v t 5 I 1 3 j s M g g 6 C F g a Q K K M t S J a 1 H D E s Q w D L J l G u + Y B 2 7 K 9 I l U k x c N 1 e Z 2 n E O / R 4 e X J y j J F D y s Y S m 8 s u n B n X 0 O O 2 l D E D / f 5 r G W r J 3 Y e 7 E d 8 E L 7 1 9 0 u 5 Q Y u B I s r G w I m g h r C N s t k 2 E + Q K D I Y 7 N P Q L x D c 3 u f w / p q A m 7 s c P t 8 2 7 t W N W G M / I E x H L k M D z 0 w o o M z / X 0 k c L U 7 n n / 0 u 9 v d 2 A R j n P 5 j G H U m h c G u v + X f b 6 f e S O p W 8 E d b v b w c q k z o g u q 4 j m U z i j 3 + 8 h J / / / K f w e D p X L 3 Y y D D R C 4 Z S 5 c j S j W C j A 3 9 d n H 6 7 D s t a h Q d h J M z Q d I L o K l q 3 d P W J Z B h 6 W I C v S j j F j l 1 c 8 6 P f o N a v U T t Y 4 A J + O 1 P p V q o m m G U y Z 8 W R F i c J h i c Z O l s V I Q I O s U o j 0 a Z X I + G o + N i e s Z d I H g E T i A E N D k T o 1 t F e 0 O p C f H T X 8 N x a r S R a b K R Y s T T A 5 o C F R o F G U a f C M M W l 1 Q u H p M b l h i F Y z d j L G W a 0 a X d f x w b q 3 L g L F C l X q N j s Z B n f b z K e i A Y C m a U Q i E f y z f / Z P s L K 6 h n g 8 b n + f a y Y H N O R F d z O g l T / F g j K d r T m R r g u D s X w V j W B o Y z e x M x E 0 J r a T M M G c P L P m 5 N a J I c h + 3 k g w Z K h 6 F U n V D R W x e g X 3 m 7 4 s Q o C 5 Q R V P j C i O w v T Z F o 8 X T s k 1 w q Q T I E X G 7 p s w u e E g X / u 8 E g X j / 1 X d 8 L + V F R q R g I Z X 5 i W c n 1 D w Y p N 4 R 4 u i Z K j T d i Y H N M Q y T G W n K p e K o C g K o 1 y 8 o j o X T A 0 j l q 1 X t Y + L p g O 6 + Q z b g f 5 g T U B R p h D P M + A 4 D u H Q A A K B g P 1 9 j i T N G 2 r n i V E F 9 x x y h e z s x r b t Q 4 4 w t J F 8 1 u / R M R u u z Q a l K U O f b g Z F U Q 0 z N z / d E v D V D o e v Y k f b u 0 6 A k c D R T k J T Q E 6 k a p y 1 O x k G 1 2 7 c q S T C s T Q w 1 q / X T S C W M W P Z T M G 6 u s X j d t W 9 0 Q n g 5 Y 0 Y Q V U D v t j m 8 e m m A B A d p y O N r 8 u a T P e T g n l + s f j e j I w 3 l 0 R Q p t X 0 9 U U R 5 8 y c M c H B Y e 5 E q k z X L U 4 W E w P G m Q o A M u k U D u K 7 O D 0 9 U H n / F 1 E B H 2 8 I W E m w S K c O I U k i o t s b t m / p D I Y G p g c 0 R N p 0 f 9 A E R l r C f s 6 4 W Z q m A 5 T z B d o Z 6 t M d / R c M B Z w e U R 0 P 6 d U w j P M k P w 7 Z c v 1 E 2 0 y x O G 1 G O 9 t 5 8 Z S E 7 0 w q O D 9 + p N p 9 5 m B c m b a l B V y Y k s F T M g b 9 O s o y h S s b A m 7 s c r i y W f v Z V I n G u X E Z m m l B / O 4 p G U + O q E i X a G i 6 M T Y W 0 L C T N s K d L k z J e G 6 y V N m 9 8 1 L 9 Y h D P 0 f h 8 W 8 D t e H f v n 5 P T t X q H d A q Q 1 Q k w 2 q 8 i 0 O Z K b h H 2 6 S g r r R 2 q Y x N T G B m b A E U Z a R i y Z p i 8 v z 8 r 4 f U l E e u l M R C i Y 2 p 6 1 v 7 R t q m 2 J b T r E K e t e C z L e j I 6 G k F s 1 z g A N i N T M t 5 / v U m 4 R q s a C p H R z p y U z Q h 6 6 + 8 A 0 y B I 1 W I / X 5 v S P u h v v S r d 2 u P w 9 L n z A I D b + x x e m p X A M + Z h 2 b z s T N k 4 b 3 2 9 y 9 c l U I Z 8 h m G E A j D g J S g p N D b T D H I i w F Z F u Q Y E U r c Y j P b r e G 1 R x J N d j E G D q b q 9 u S T i z S W x 4 p + x T 3 T r 2 i x o C j g 7 q s L D k b Y N B D D z y u a H D C e u G 3 R d x w z 9 d U 3 i I A X g w q Q M j 8 d X Z 1 j T N A 2 K I k N V V e x E t 7 C z t Q l J E p F J p 1 E s F G r e a 5 F J p w B z A d l q M 4 e K + u B W h o R 8 G m h z i 4 3 H 4 8 i T M B b H G g s K T B 1 z N c n V P e x 2 y G Y y C A 4 M 2 I f v O 3 a n t J M / y g 3 r h y z y E o X z 4 w r K M o W P q 3 a r 5 6 Z k V 8 a U 4 4 R j 6 c Q I z h U V Q + j a J V W i 8 O W O g I C g 4 9 y 4 j G / i 9 X 6 Y s E / D s 5 O 1 z 1 x U D J O 6 q B r m a / v i c V w 0 c p R 3 B Q C y J I F m a M S i 2 z g 1 O w 8 A i O / F M D o 2 0 X Z o l h O a p i F Z 4 v H 1 H o f J o A Z i G r H c Q B 8 U a C Q K N G I 5 B o o s 4 + r n 1 z E T a S 5 M M H X M A a 8 G R a N Q l C k k C + 7 + Y D W K 2 r 6 d v x d 4 O S P H y a L R 8 8 g 7 J N h Z F C Q K 6 4 c s N G J 8 2 C 4 T X 7 t Y v U W x D I Z h s G 6 q y v E 8 g 3 i D 8 4 X F T o b B R + u G 4 B 4 W a X w R 5 b G R 4 h z V s 1 a E f Q T P T U n I S z Q + 3 v D U C R M A p E p M J V r e w s M R E A A v d E m Y L G O H Y i o K G 4 c s i l V m f V 4 Q w L I c T s 3 O 4 + 7 t r 7 G 1 s Q 7 W D G H r R J i s z I J U k c Y 7 y x 6 8 u + b H 1 3 s c 3 l w S w T M E 8 Q Z 1 Q p y g / s M f N 4 k s l V B I x 7 G 3 f B W / + J / + N e Y G 3 a 9 u m y k W I a 8 G v 0 B A A 1 h O G N H Z b n B r N u 8 G 3 V i 5 n K g O n 7 q 8 4 g F D G x N h M q h h x 7 a q P T M h N 4 w w T x 7 s Y y g y A l i r I T E 0 h m q + i R u x e L J 2 V H 8 B p h o m V G k m K q H A t l B z m / H R h l D j x L b z v V N S 2 9 a v V s g a h c + 3 e X x / V k K m T I O j C V Q d K C k 0 x v q 1 t t L o 2 4 U 4 Z P M O + f V K T Z G b u x w O X G 4 Y N M t 7 E A y P Y e 6 J C / j u X / w b c I 0 c L A 2 Y C a s I e g l Y G q B p 4 M y I 0 j D P y M 7 9 E i Y A E M t l + 1 B X y K T S K C s U L i 1 7 w N A E 8 4 M K X p k X c W Z E w e u L I v o 9 R w L U a I e L b q 1 j K D K C v G T k H U 0 E t T p h g m n K X x y u z 9 C t F i Y A D Y V p L W k k + 7 X i B 7 N S n V 9 n N G C c c 6 z F s 9 v w D K k E G g 9 4 d S w n O f Q J R q o L g J 4 J E 8 z A X D u W v 0 1 S K d f C B A C 0 4 P G B Z o 6 2 8 U Y m T C f K M o U b M R 4 H B b q m j p p 1 Y 1 p C S E 2 1 m u P y T R O r l 6 L 0 R r 3 U Y F j r O I Z g J q w h l m W w k j B + h 2 F u P 7 o v a 0 n W 0 S o q e L y A a Y B w e t 1 u C G j G F 1 E O X 0 Y 5 x + c 4 P 6 T C p e s P r y 2 I e P H U k Q M 1 n j c q O F l O 6 1 a k S 7 R j m T W n 6 7 P 4 j r k j A A B N E Y g q E D A j I 4 5 L I 2 u d U z Q E z 5 B K 9 a r l q o g N N 9 T d X l E x M j Q t D h r 4 m r Y z D D 6 P 8 j g / I S P S p z s 6 L F t C U V B V d + q h G + w r d z W 9 C s L l G C O O 8 d V 5 C a d C K o J e H W p V U U t 7 a b O v o n z d G S Q Y D F X + X Z 0 a o R N D 3 b D v Q M 1 4 b k r B s 1 O 1 E Q 2 d 0 i c Y / j G L N x Z F 1 6 b 6 v T y D E V t d x A / W B H w R 5 Z F 1 O J v Z O T + u 4 M s d A e c n G j / T d s h L d J 1 w E D N O 0 c 4 T 5 p H l I M 8 0 r L P Y C P o J m 5 V O 0 S l s Z x j o p H 6 7 U 3 X j E F y S K Y y Z H v G y T C G a M f 5 w o 1 W g G R 6 P F 6 V S C Z p 2 / A n Q D H d K a P s k E 7 X B x Y k C g 4 B w d C 0 8 Q 2 r y r k S H L G G O 4 5 A s 0 l h N s j U G E Z p y V 9 S k l 7 w 6 L 4 G i D O u e r m t 1 Y T + q b j i 9 4 7 Y o i i d H j I K j F u + t e j A V U n F 6 y F h 0 q s m K h h v C P n 2 m B x p f e 3 U c p h s k h c L i s A p C D A t 1 V j Q M E E 5 Y 5 1 y x D c 3 A g v r 1 p 7 m a 6 3 h y R M F 2 h s G Q T 0 e q b C T K D f k 0 S B q F I b + O n E h j J c n i w q S x P e / n G Q z 6 u 1 O o s l Q s 1 g W y d o u d 7 U 1 M T s / Y h 4 / N b i y K 8 Y m j + g 6 W L 2 a o T 6 / U W Y d p s D g d U X B n n 8 N 3 J g y H s E W v D C b d J p / L I t A f t A / j 5 i 6 H r E j j x V M S O I c F n R C j p N o L p 0 T 4 6 z U s 6 M Q w S J w b l y v u i 9 v 7 X N N C K o d F G i G f M R 9 L i h G t n y 0 b / 6 Y B M D S p q w v i F q v 0 2 1 c 7 P M J + H d M D K t 5 d r c 1 6 F l g C S a 3 / / j o x u L P P 4 b k p G S w D C K w O D 6 s j 4 C E V q f X x O s 6 P y 0 b Q K Y w Q n W 4 I E w D 4 / H 7 s 7 e 7 Y h x 8 4 z c y m 1 c I E A I v D K h S d Q l a k I Z s 3 / O Y u h 9 c X x U p 6 g T 2 C p J k w l W S q 7 v 0 P C q V B O b b Z Q R U v z 0 l I V C X l F W S q p h j n o E 9 z F C a Y 5 6 U X T k k 1 v s B 0 i U Z J p r B l R u J X s 3 b I 4 q s Y j 8 s r H n w R 5 X E 7 z m E 3 y 6 A o G 3 G B G j k y h b e L F c 0 O 0 / V x K q T i 9 j 4 H n R g 1 C i k K i P R p 8 H J G B o I d 5 v / 8 3 / + 3 / 8 O u J 2 6 m W K R K N E S F R i S g I 1 F g K i n C N G U U v m e Z z t W o W I a B j y c o y x R 4 2 / 0 q l 4 v Y i + 0 g P D h c + 0 I b p E t 0 X f Y w z T D g + f q Q I j d c 2 + H R 7 y F 1 3 + k E S x s G i p J E 4 e s 4 D y 9 H M D + o V m 5 + W T G S E W W V q t x T J z 7 b 5 u F j C Q J e g s G q 9 x E z 8 W 3 9 k K 0 L h + o 1 N M P U R e 3 D t D L G c 0 z N u S 0 v 0 p W E 0 8 M i B Y a h X D m 2 L f y 8 4 f / x s A T 9 n q P 7 r m p G S b d G P D c l 4 8 l R B X O D K m S N a p i F 3 I g X p w 3 N i 6 a N L G W a A o I e g q V h F a J q h O m d H V U w H t Q w N 6 h i O 8 P W 7 F z 0 t s M K Y K E T 4 w y w l W Z x c 5 d D u m T M i n 2 b v t w O 6 R K N i Q F j V 3 M y v 0 Y i Y 1 h Y e s I + 3 B Z p M y y q G k 3 t f P K 9 O i 8 1 L L r i x E q C w 5 k R F f O D K v Z y d M 1 K d n Z U g c A S r D c I a f l o X c C V D Q H f n Z Y R 9 t f X v N s 8 N C b u S y 3 S v L u J F T i c y z q X Y 4 O 5 a 1 Q z W P X b h / o I h l y E c + n 6 k T W u 3 2 M I o 8 8 2 R z 4 3 8 9 E a 8 U W U x 3 u r x t n o T E T B m 0 s i n j O P J 2 5 Y T r J g a M M Y Z 7 k O r M I 8 8 4 N q p Q I u T K u t f V r R 9 r A b O 9 d j P E 6 F V N C U s R L J a u N U b z c 0 W 5 X t b G 2 u 2 4 d c M e d Q 0 Y h 2 K p L X g k Y p 4 a 1 Y G l Z Q V i j M D q q O 6 r C T P 8 r q I P G D O Q k v z U q V y W h F K 2 g 6 s J l i M D t o p H l X X 8 7 V r e a T 7 L h Y 5 u x q a 6 S d l 2 Y l x 9 p 9 M K N E 7 F H 4 d j J l C u + v e / D + m g c a M X b 5 p Y h a V 4 7 N i j l t h q o b u V 1 3 9 j k U Z Q o D P r 1 l n Q k A m A 1 r O D u q g K I A n w t j p m J a c 9 n q u M J f f 5 o j I 3 0 a 9 l 0 4 r 3 w c g Y c z S j q 1 S i H u F o f J A w y E w s e u j i S J I o Q W i Z P J A o O h q n D 9 r T T j W H z e j q o o Y B t U p 9 3 N M t h O s 5 W K S D A T + Q a 8 O p 6 d N K r 3 o E H d i F S R x l 6 e w d l R B R + s C X h p V n a M C L c a z W X K F E o K j f E u m M z b x S r I b 7 U C a p f D I g 2 W M e p X x L J M T T q 7 U w O 6 2 b C K 2 U F j o b d I l 2 h c a x K s 3 Q y e M e q M 9 D v 8 / U Z s p l i I C o W R g F b 5 u z Q A 7 B c Y + L g G y 4 v J 3 K C C M y M K z o 8 r W B p W H e 3 3 v W B w K A K 9 E 3 u 8 j V b C B A A h X + 1 N t I J G W k U X p A 6 T 9 q E K 4 0 E N B Z n C n p k e A 7 P d i p / X a y Y D x X h w b Y e v U V f D Z m 2 6 6 z E O A n u U Y g N T U C 1 G A x r y E o U v o g L u 7 H N I u G x W 1 k 0 m B z S c C q u u f E x O D P p 1 B M 2 o k u r J r O p G z p r F Z N A o O z 0 / V C t M A B D 0 G k a D T t A J h d t x F o T U / v 3 N l O E m c m I 6 Z M j B t R 3 j r A w n s 3 k z 3 l g U k S z S G O 5 r P s N S J Q p h n + u v d U U 6 l c L M / G n 7 8 A n H J J t O 2 I c e K q y 0 f I Y m e G V e a l h 6 w O J a l E e 6 A 6 G m K e C 1 R S N Z s p q C T K P P t P z p t v r s B Y l C X q K x c c h C N 4 M i X P / l m b C K j z Y E V 4 d z u s N l o t l G F A q H 7 U M n P O R o p t N X d L a 2 4 / 0 1 D + 4 0 i b z 4 0 I y i n w m r e G 2 h t T C 9 t + r p S J g A 4 A d z R 8 J k p V Q V J B p + z t A S t l I M U i U a K V O D K C s U r u 0 I K M m G t V Z U K M O Q 0 s 4 O Z d n g z 0 Q U R w e e x f U Y X 4 n U d U O 6 R I N l S E 3 W Z 7 J A Y 8 i 2 E w Z D n Z v S T 3 D G z Q 5 1 a 8 + o 6 R 7 w E I w G a s s g N + P q N o + A o C O e Z / D M u I y Q T W v R d C B b r q 3 D Y V G S K V z Z F P D C t I R A l d n c Q t W N m v L J I o O p A R X 7 B a Z p h H w r L G f u + 6 s C d F D w c U Z c p a o d + b S C H h 1 Z k c Z T Y w p y I o X t N I u w z z g L b 6 R Y S G o b O x R M y R 0 P 6 p X 2 m B Y b p s k 0 a e r u 7 Q g T T M u f X U D t w n T C g + O p M Q V L E S M r N 5 / L 2 l 9 u i O X 0 f 3 b y K A K i G o Y 2 z o l O X N k U c H F B r A i T l S 2 w u b m G c r k E l j b C s i 4 u i N h K s 3 h q V G n L z 2 X n 0 r I H l 5 Y 9 U H Q j 4 j 8 v U S j J h s / Q I i v S 4 G i A 6 I D l b j o / L u N e g s P 0 g I a d D O N e o D w s w X R I x V c 7 H C 4 t e / D O i g d Z k U K 2 T F d i 0 x o d 3 t z g s X V r t 9 S / d i K t T + g t I a + O + G 7 M P t y Q U y G j y E r Q Q + B p r N n V o Z q 1 N q p d D h 6 v E Z E / M z M P r / e o c C l N G b v L g F e H V h W U 7 E T z V 5 v j Y Y 0 W s M 9 N S / h m / + h i D k s M Y h k G t G l 9 d S 1 Q C 0 M q V N 0 w E S 4 N G 8 7 J a 1 E B W 2 k j q m L 9 k M H U g N Y 0 h a I R T m E i V s R 2 L 0 p E n d A 5 w V C t L 6 o X v X 7 f M 3 s T 5 3 I 5 X L 9 + A 5 I k Y W N j s 2 U A d a u A 2 e o l m z W L a 7 b D J 5 s C P q k q a 8 A x B D f N D o t W o K 3 r r 7 w V 5 x D 0 6 B j v 1 z A d 0 v D y n G S U j R q X c X Z U Q a L A 4 t o O j 4 U h F a L Z w c 4 t L E 3 q U r a t I h w + B 1 X h h A e H V S M e Z p 2 + r 0 z / y + 0 4 h 5 0 M X Z O q X o 3 b A i 6 3 9 o w q u w T A H / 7 w J 6 T S a b z 7 7 v s I h U J 4 + + 3 f N I w n l F Q K z 5 t h Q 9 V B y U 7 Q l O F 8 b 6 d B n e g Q C G u l 4 d S E H h 3 9 s z X p E o 3 9 w l H x Q Q u j b p 6 K T J n G Q Y G G b v 7 o a p z C g S z i O c Z R x 0 a P M z V P a J 9 s z q g U J K o U I o G j y r o B j w 5 V o 3 B 1 S 3 C M w n Y a s 1 N W K O w X G H x 3 W k Y y k c A P f / g G X n / t I t 5 6 6 8 8 w M B D E j 3 7 0 Q x S L R f v H A D M 8 y A p G n j W r b d n n o I V O L P 9 g 4 z n Z K W 1 9 Y z z P Y D f L Y C v N 4 u 4 B V 7 P d j w e N F O m A o F e S 0 K o l N + T T c a d K 9 6 y m V a F K p 2 I h J z w Y v B 4 e O j k 6 8 1 o G v 6 k B D T O D G g b 9 m q P w X G h R e J + Y N Q z f W B R B C M F H H 3 2 C A V t F L K / X i 8 N D o 8 S X E 8 N 9 G g S W 4 J N N A T 6 e 4 O U 5 o 2 7 f x Q U R p 6 s i e 6 y a J 3 2 C j q f G F M f o k 0 7 p e K b G c z Q Y q l a H f m 1 B x B d R A Z k y j S s b A i 7 b c v U b d V n X d R 2 q q k K S J B S L R W S z W S Q S C W x t b e H j j z / B j a v v 4 + 2 3 f 2 P / 2 A n 3 m d v 7 H H w + H 6 5 c 3 0 b Z W f P C u X E j f O e j d a F h b F 8 1 m k 6 h r B j 9 R a w I B U 3 T M D 9 f X 7 C S 5 3 n s 7 D R P 7 3 l 5 T s L 3 Z y U E P T o + W P P g q x g P Q l A T P T I R 1 F C U K X y z x 2 E k o K G 9 J k z N a c s P 5 Y S X I 3 V m U U m l 8 N G 6 A E W R 8 c J k B h T R k c l k I M s K o t E o J E l G o V i E r u s I D Q z A 7 / c h F A q h v 7 8 f X q 8 H X q 8 X H M e B p m k k 9 v c w Z u Y c n f i h u o 8 b P 5 T F V o r B K b M / b l m U 4 P V 0 l g 5 j s Z 9 n M O T X 6 o w D y 8 s r m J 6 e c m x a 8 e t f v 4 2 f / / x n 9 u E a Z E U D y 1 C 4 m x C Q K N C V s 8 5 0 S M V 2 m s X 3 Z y X c 2 e e w O K z g W l T o q m H l 2 A I F s 0 B m x F / b V a I k U 7 h 0 S 8 T y Z 3 + H / / m v / x I B H w u a p k F R l G v H I A A c 7 O 9 V m k O f C F T 3 a U e g q r E q t L b z L K v 5 c o f H s w 3 S K m 7 c u I H F p S X 4 T F N 5 N f / u 3 / 1 H / K t / 9 T / a h y u o m t G y 1 R 4 e l y r R l S g f T T c a v N m r 4 n a D j l W + a m I Z B l / F + B o L D 8 c A A V 7 D P 3 r r T W z k + s G y R w L V D s G g o U c / L F m r j x v / / t / / R 8 h y 6 9 Q G Q o x c r S 9 3 e G y n m b q F s V F Z Y y c I g H N V t e S r 0 X W C O 3 f u w S M I u O l g G f z J T 3 6 M f / t v / + + 6 k s s w Q 5 k S B Q b R D I t 3 z G x e K 4 i 7 O m R u M 2 U E w f a C r u x Q F q V i D s u f / h a z i 2 f x / N l R f J 0 I I X r 3 E 5 x 7 / r W O E + J 0 X Q d N 0 8 i J N K b G B u 0 v n 3 B M d n c 2 s b y Z w E Y + h P 6 w U W i z u k b e E y M K V I 3 C 3 Q S L Y b P 9 j z 1 I 1 E J R F B w m D z A 6 N l E z b q + Z s Z t l H A 1 R u q 5 j e z u K Q H 8 A g 0 1 i N / / 4 x 0 u 4 c O E 7 G B w c B D G T M i 1 D C M c Y F a i K s p F d a 5 G X K H h Y o 5 9 v L + m q Q M G M S M + U N G w f S N C k I s b H I x B V I 8 v U y n x s B 1 U 9 a p Z m q X y p V A o f f P A B / u q v / q r y v n v 3 7 p m F 4 R X 4 f D 4 E A g G M 2 p o R Z D I Z + H w + 8 H x t z k w 8 H q 9 7 7 7 e F P 1 7 P I R Z P Q M u s Y 3 r p G Y T 8 L D i W w M c R p M s 0 d j L G v X 9 u U s a A i 8 B o A J A k C e V y C T z P g + i k U t C U E I K V J I e Z k A b e N h d E U c R v f v N b h M N h v P H G a 4 6 p 9 h a q q m J 7 O 4 p b m Q n 4 + v o r 4 4 v D q m O j P 1 L l e O 0 1 X R c o e 0 U f m O r C N 3 E O T 5 m 9 g 9 q h u n h + 9 R n q l 7 / 8 J X Z 2 d q B p G n 7 x i 1 9 g a 2 s L u 7 u 7 u H 3 7 N l 5 9 9 V U Q Q p D P 5 x G N R h G J R H D r 1 i 1 E I h E I g g B C C H i e h 6 7 r + J u / + R u 8 8 8 4 7 2 N z c R L F Y x N / + 7 d 9 W / f X H n / 9 + L Q d J p Z B N x b F 5 4 z I W n v t z + A M D G A l o E B W j 2 I z F K 3 N i X Q 0 Q t 4 i S j F u 3 V z A / M 4 5 C o Y h s N o d c L o t s J o t M N g e K o v D W W z 9 E I N D n K p n 0 I K v h 7 z + 8 g 6 m l 5 w A A 3 5 2 W a 6 r 0 Z s o 0 A o K O j z c E x 0 i c X t F 1 g U J V 5 G 4 1 K w m 2 0 j y r U 5 y M E t 3 a X Q g h W F 1 d x e J i f c f x x 5 l s O g F Z o 3 B l g 4 e q U 8 h n U 1 j 7 8 n d 4 5 r W / B s x i K d V n 4 9 c X R U d 1 r x H l c h m / f v s 3 e O X i 6 + j z c u A 4 D j z P 4 8 s o i 5 c W j w Q n k 0 l h Y C C M b D Z T O T d X o 2 g E H G N U N U q W a H y 6 I k O V R Q Q G h i A w B C / b C o p + s C 5 U H L 3 3 k 6 4 Y J e w 4 h d H b t / h u 0 Q 1 h g m m t + r Y J k w X P E F x c k M D Q B I F g G K O z z 1 R K V 4 / 0 a T W O z w / W B N c H e k 3 T 8 A / / 8 A f 8 9 T / / B U 5 N j m J w c B D 9 / f 3 w e D w 4 Y x h u K 1 i d 7 h P 7 e 7 U v m H y 0 7 j W K U 6 5 4 c C P G A y C g T b V w x B Z N 8 / U e 9 0 C E C b 0 S K K e K P m 5 q M 5 z w Y J k x z x 8 D o z M o 5 o y I h P U U i y d G 1 E q 9 u g G v D l C A 3 E L Z 0 H U d l 9 9 5 D 3 / 5 l 3 / u 2 E s 5 u p + v / F t T V Q Q H j K D b 0 f H J q n c Z y B o F j d T W I d c 1 r R L t u p N h k T X 7 O s s a 1 X b 5 5 G 5 S f 6 V d o F k T 6 R M e X m Y H j U V P 4 L 1 I R m 9 X x k c C W q W f 7 j M T C m I Z x r F t K q z q T I c M / q / / 8 D t 8 / w c v 1 R m A L P r I U Q h R 9 Y b X 1 3 f U 3 / n T L R 7 7 e R o f O F j m K I o C b Z 6 1 d A J 8 v m 3 0 i n Z 6 7 / 2 k J w I F s 6 5 E t 3 D y O Z z Q f a w O K h R N Q 5 X L I M T I g b M z O a D V n F k I A a J p o z n c X o 7 B 9 Y 0 C Z s + 9 B p + v 3 j F r U V C P J n 4 h b + x W a 2 Y H S I u i R O P r P W e B Z F m + z n h R n V r x o O i J U Q I A l o Z E T I W O m p G 1 g 6 5 p U F U V F E 0 j s R 8 H R V E Y m 5 i s M U r c u 3 c P D M P A 6 / V i Y q L W 7 3 G C e 6 o j J S 4 t e + D l C E S F Q u p g B / 6 B I f z Z k 7 W J f t V c 3 R a Q y I p Q Z Q m K V E I 5 f w h F K i E V W 8 b 5 1 / 8 a b y w d l U m z c 1 C g E T G j G f Z i 0 U p 4 G Q B s r K 0 i i r P 3 1 T r X L X o m U O f G j T Y 3 u q 7 j I L 6 H 0 f H G k 7 5 c K k H X N f j 8 f Y 6 R F I Q Q b K 6 v 4 p n n X q q M v f / + + 4 j H 4 x g Z G c H F i x d R L p e x 6 6 L Z 9 g l A J B J B I G C o V t l 0 A p p u F E T x 8 s A L 0 x I U j c K f b u s o 5 d N 4 4 z t D d c U m A e C P d z n c v v J f M X H 6 R X j 9 Q d A M a / x H U + j 3 U H h x x j k S w o n 0 Y R K h w a G a M a v a 0 a N G z w T q i R G l E j 1 8 e J j E o H n D t j b W j E 7 e c w s Q y 2 V o m o q + w J F z r h G i W M b I 2 L R 9 + I R j Y u 1 Q x J Y i / v c 3 N I j l P J 4 / P V S n 9 u V E G l e 3 e W x + + p / x L / / F z 8 D Q x u c V F e B Y 9 6 n m u q 6 B p p m 6 R t 3 R r Q 3 c k 4 5 X j v t B 0 T O B W h h S M R M + e h C y L I F j O V A O F h 8 3 y L K M 4 Z H G u 5 y i K M i b u v g J z f H 7 / R A E 4 7 z R K D j 2 d 5 9 u 4 6 m F U U w N O Z 9 h A G B l Z R W R k Q i C / a 0 X R C f S q Z R j e b i s S D t 2 F n w U 6 J l A z Y R U L B z T k W t h N X R 2 c u y e c D w a C t T v / 4 i 3 f v T D O h W c E M N p m k 5 n s P r F P + B / + Z d / A Y 8 p n N 2 C m P 2 0 H k V b V G f b h Q u s Q u r d g L f V / L a 4 e f M m 1 t c 7 a y h w Q m M I I c i m M x V h + i J q 9 G L 6 Y E 3 A 3 9 / U c O v q n 6 B I J f y v f / O z Y w n T 3 u 4 O c t k s V F X F Q X w P t 2 9 e R 7 F Q A G W G O Q F G T 6 Z H i Z 7 t U P b Y q m 5 g 3 6 F + + c t f o r + / H z / + 8 Y 9 P j B J t Y D d K V K M T g v / 8 q 9 9 j / O y b e O M s h 6 v b P B I Z E R s 3 3 o U i l X D q 3 E U M h / v x g 4 V G e a 4 E i f 1 9 5 P M 5 D A 4 O Q 1 E V 8 B w H r 7 8 P X I O G C h b F Q g E e X x / E c h F f J 0 M I + 3 T s Z t m u J g D 2 m p 4 J 1 I V J u a 3 W N c 0 Q y 2 V 4 v N 4 6 g T r h + N g F S h T L S K U y G B s f w + U V D z K p A y Q 2 b m D u / O v g O A Y v z 4 l g 6 f q U j F a 4 e b + m a Z A J i 4 / X O C x F N K w k u U d O 7 e u Z Q L 2 2 I N a l N n e K J E k Q B K G p Q J 0 Y J d z T y C h B C M H t q I g / / P 7 3 m H v 2 R 0 h u 3 0 Z o f B H B 8 A h e P C W i r 3 P t D j C 7 l K i q U s n A h t m 8 L 5 Z l k R P p R 2 o n a k T P B O r i g r G S d Y N Y d A s T U 6 e a C t Q J n R G P b Y H l W O g 6 q Q j Z + i G D r z f y 4 A Q v F k c 5 L A y r F f V O U Z S W q l s j Z F k C z w t Q Z A W g g G 8 O f K A o C s N + D S x j 9 C J + 1 O n S l K + n 0 6 3 a q V K O 1 d 3 P T j Q a P T k 3 H R O v z w e O 4 y v C B A B z g x p + 8 p w P f / 4 0 h c U q Y Q K A c s m 5 L p 4 b r B 7 H H M + B o i h M h z S k y z R u 7 3 O P h T C h l z u U U 0 6 U G 1 S 9 P t Q l n 8 0 g E B y o 2 6 H e f v t t U B S F n / 7 0 p y d G i T Z o Z p R o h a V + d 4 L 1 W U 0 H 3 j X 7 4 D 5 u 9 E S g W I b g o i 3 h 6 z j k 8 z k E A v 1 1 A n X C 8 W l X o F b v 3 c H C 6 c 6 j G D R N B c O w e G 9 V q N S v f 5 z o i U C N B D Q 8 3 U G 6 e y O y m T S C A 6 G m A n W y Q 7 n H v k O 5 s c B Z R L c 2 M H W q v g i l G 3 a 2 N z E 5 P Q M 8 w r F 6 r e i J Q F l N q L p F I Z 9 H X y D Q V K B O 6 I x s O o F y q Q S v 7 6 h F T D N S h 0 m E b Y G s T m T S a Z R K B Q x H R n D 7 6 + s I D o Q x M 7 d Q e f 1 x F a i e G C V K D i n w F v c O m h 8 + C S H Q d R 3 5 b A b x v R j K p S L S q S R S h / W q i a q q J 7 t S F 6 A a 5 V g 4 E A o P I p N O I Z 0 6 R D a T B g C U i g U U C n k c J g 4 q 3 T E G Q i G M T 0 y B Y X m c P v s M 8 t 4 j N f E j s 9 X n 4 0 h P d i h U G S U 0 T Y M k G t 3 n F F V B J p 2 C z + t H a H A I i i z j 6 l 4 Y L 0 3 n w H G t g y H t O 9 T v f v c 7 s 1 r O W y c q X x v Y V T 5 J E i E 0 C O + q R p F l c L Y M 3 F K x A J / f K B M m S S J y m Q z 6 g w M Q z D L K 7 6 5 4 8 N q i M R c u L X t w c U H E e 4 + p Q Q K 9 F K h X 5 6 V K Z 8 N W O D 0 o J + w C d c L x y a Y T F T 9 f M 1 q d s w 4 O 4 o h E j I I 5 i i y j k M + B 8 U e w k W J x f l y G q i r Y y n i x 4 V B v 5 H G i Z w I l s A Q v z 7 m z 9 J V L R X h 9 f v t w H c 0 E 6 i R S w j 3 2 S I k 7 3 3 y N 8 f E J B E P 1 q R Q A s L G 2 g t n 5 x h W h N t d X a 8 5 H A L C x t o z Z + S W 8 s + z B G 0 s i M u k U B k L h x / b s Z N G T M x T a b B X J m Q 6 / E x 4 M 4 5 N T C I b C S B z E Q Q i B q i q Q J K N P k y i K D Y V p P 7 6 L b D Z T J 0 w A M D F l W P O G + z Q o G o W B B s L 6 u N G z H S r S p + H c u D v T O d F 1 V 4 m H 9 h 3 q 3 r 1 7 I I T g z J k z N e M n u K e Z H 6 p c L i G V T D R U B 3 d j U Y x X 1 Y J w Y j e 2 i 3 v l W T w 3 U c a t m I 6 i b p y 3 H l d 6 J l D 3 I 3 3 j 0 0 8 / B c d x u H D h w o n K 1 w Z 2 l a 8 T L A e t G y 4 t e 3 B + X M G N x y S 8 q B k 9 E y i 3 o U e a D i R L D E b 6 t L q 6 B n b s A n X C 8 W k l U O u r 9 z C 3 c N o + j F K h A J / Z B K A V l 5 Y 9 e G F a x m e P a F p 7 O 7 T W s z r E 3 t W 9 E Q x t l P u F 2 R T r h I e L u Y X T 2 N n a q B n b j + 9 C c G i G 1 o y v Y o / / 7 o R e 7 l A A 8 P 1 Z q W F 3 9 0 5 o t k O d + K H c Y / d D N W N 7 c x 3 T M 3 M o F v K g K B o + n + + o U 7 V L H u d g W D s 9 F S i e J X j F p e n c D c 0 E 6 o T O a C Z Q O 9 F N T J r W u n Z R V R U 0 T S N 1 m E C x W I A W O I 3 1 Q 3 d n r k e Z n g o U T R n t T 1 q R K N T 3 R H X C L l D R a B S K o m B u b g 7 p d B q 3 b x / V 4 z 6 h M b O z s x g f H w c a C J S q q t i L R T F 1 a h b F Q h 6 J h N G V U B L L U B U F X p 8 f B / t 7 8 H i 9 h j O X A i i q e b v X b J n G 5 9 H H / w z V U 4 F C G 8 Y J V V F A M 4 x j p w Y L u 0 D 9 6 l e / M j v e v V E z f o J 7 9 n Y 2 s B / f A 8 / z G B 2 f h K 5 p j l E r k l i G 4 G n v 3 A Q Y D a R v 7 n L w c Q R h n 3 4 S K X F c / I K O 7 5 1 y H 3 m e T h 0 i F H b u p W s X q B O O j 9 M O Z S e V T C A 8 d P x 7 f 3 n F A 7 2 n s + 3 B 0 3 g 7 6 B J F i c b d A / e r U i g 8 i K 2 N N f v w C Q + Q 4 w p T T j T U v c d d m H A / B A p m Q y y Y B R P d c G p 2 H v H d H f v w C f e J + G 4 M k u h O V X f D 5 1 E e 2 f J 9 m W o P n P t 2 l Z e W P c i J d E 1 z r W a M j k 9 C E k W o a n f K O Z / g D k V R M D o + U U m / A I C 1 5 b t Y W b 4 D W Z K w t n I P u W y m 5 j O t e M O F Y e p x o e d n q G p G A x r K K o X n p 9 y f q Q C C T D r d M r g y m 0 l D 8 H h Q L p V A 0 z Q C / c G m B g 4 L N 6 k L z W i V 1 g A z J s 7 r d Z c R a 6 f d 8 8 v t r 2 / g y a f P 2 4 e b Y i V 1 q q q K w + Q B B o e G k c t k o B M d k Z G x u u u z 3 n 8 Q 3 w X N M A i H B x 0 D n K 9 F e a S / J T u T x X 0 V K L R h 9 b M T 3 4 t h d K x 5 9 4 1 O 6 s U t 3 / 0 G S 2 f O 2 o e 7 y s H + X k 1 x x 2 b s 5 2 m E v D o I K A g s Q S Z 9 i I G Q s 5 H G i U K h g L 6 + P u i a h m w 2 A 5 q m I Y p l K I o C r 9 e H g V A Y q q q A 5 w V Q F N U 0 d U b X d V e L E k D M N P q j 7 / l 8 m 0 d W d P P Z 9 h j w 6 s g 8 x E J 6 3 3 / Z O 8 s e 7 G T a 7 8 E 7 O j a B n e i m f R g w a w B W 9 x d q h z G H J s n d p p 0 a h Y p O Y z X J Q m C N D 5 W K 7 u v g b W 2 s o c + M r 6 M Z B q H w I I I D I Y y M j m N y 6 h Q G h 4 b B M A w E w V P Z d b w + P 1 T V O S u A p m m Q B j U R a 6 H g 9 f k h m p n Z g N G S p h e U 5 e b a w I O m N 1 f d B A L A x 7 c x w 6 q Y n J p B 4 m C / Z i y W Z f D Z r R g S a f c T r 5 r 7 0 b / X U 3 U e a c V k U M V 0 2 I h t B F B z l m n F 0 H D E P n R 8 K A q a d v R 7 m i E R H y 4 t C z 1 N I v Q J v X 9 e x + G + C x Q A l I 6 x y g x H R i B J Y q W a 7 E R Q w / N P j m J k 8 K h 7 e D t 0 0 g O 4 X b J p o 5 i J W / q q F p x A f 7 D m t U Y U C n n X l Y v s 5 H M 5 + 1 A F i q L A M A z K 5 Z L 9 J S z b C u 5 8 H h V a 5 A s c n + P M n f t B 7 2 e T A 3 c P O B w W O 1 P R A E A Q P K B p G q V K W e D O V y 2 / y x S E Z r T a 5 U K D 7 s 9 A d o o F d z u v p i i g a e d 7 2 u r 3 B Q d C 9 q E 6 v F 5 f n c V 1 K X K k K t 4 v H 9 P D 3 s j 6 g Q g U z H B + 1 Z 0 m 0 R C f z 4 / 4 X g w 7 2 1 v 2 l + 4 r d i u Y H W u X I S B I J Z O A 2 e K 0 G Y V 8 D q q q o q / P 2 W B g R 2 1 y M 1 v 9 P p q m o b T 4 P Y B x T l X N M m H V 7 G Y Z X F 7 p n Z p X j Z d z c 6 Z 7 c D w w g Q K A 9 9 a O H 4 o y O j b h W s f v F V Z 9 u l Z Q o B A e M o p E 8 j y P n e 1 N o + Z g M o F k 4 g D b m 0 f d G P s C / W B Z F r u x H a y v 3 K v 6 l n p U V U W g S Z 9 b N / c n k z 6 0 D 9 V B U V R d q Y K y Q u H 2 f v v W 1 U 4 R l Q c 6 Z V t y 3 8 3 m T n R q S r d Q F B k 0 z X R s 6 T s u e 7 s 7 9 8 V a 2 A h d 1 0 G I 7 j o l 3 Q l V V c G y 7 j 6 / v r q M u Y U l f L L J o y g / 3 B P 8 f v N Y 3 A 2 O 4 1 E s P L h 6 E u F B 9 4 7 X T t n a X I c s S 5 B E E Z p W e 5 a h a b p p 9 I K b H Y p l W e z t u Q v 3 m l t Y w t 3 N 1 I k w O f B Q 3 J G D A o N E g U b U j P n r B K v 3 0 I M g l T y w D 3 W d s f F J 8 L w A w e N x 3 I k U p X G I V q P + W n a s Q p V u i M l G P t U J t T w U A n V z l 8 O N X R 7 3 D l h c W v b g w 3 U B q 8 n 2 9 H J P m z U O u o l V z 7 u X t N q B D + J 7 9 q E K b i N I 3 L o Q d H I c u + r j j b s 7 e J + R V A q b K Q a x L O P 4 4 O y G j L 2 Y O 1 W l V 7 S q T d c N 2 B a 1 3 8 P H M M 1 b 7 M f d 1 e R I F B 7 M W f V R 4 K E U K I u 7 + x z e W f b g V r x + M l V 7 4 5 2 c j u 3 g 5 o z R D E V p b X I + L n 6 / H 7 t Z 5 8 e 1 v b m B 8 c l p + 3 A N j c K L q u k P D t i H H L m f V r 1 H D e c n 9 J B g b U T x H F 3 j I a e p I 8 u g r u u Y m J o 5 l l B Y 3 U E 6 x W 5 K 7 i a 6 b t y H g s z i Y G / b / j L g U q V j W e M 9 + / F d H C Y T S K e S O I j v Q l N V E E J A C I E s H S 0 M V k S 5 R b W f K u R p L Z z f V h 4 K s 7 k b + g U d z 4 w V U B Z F J B M J x G J 7 2 N j Y R F + f H 7 q m 4 x / / 9 C e u z b 5 2 N E 1 r a H J X Z B m J g z h 0 Q j A y O o 6 D + C 5 C 4 c F K C 5 f 7 g a o B 8 Q K D y a D m 2 B x t b f U e J i a m k M t m E e g P w u v z Y X d n u 2 b X s v 7 f f Q R 5 P V b U v K o Z P s Q T 6 n l k B K q Y z 2 C C f I P J y Q k E + v t R 1 r 0 Y 9 F O g A C Q P D 7 G 2 t o 6 N 9 Q 2 c f + Y c p q a n 4 P N 6 X U + c 5 M E + h i I j 2 N 3 d R S K R Q C a d g 6 J I y B e L g A 7 8 + C / + E X i H w i W 9 J p p h M D X Q 2 c 5 7 m E x g 0 M y j I g S I b q 5 h i 5 z F y 3 M i C A E O S z T u H n A Y 6 9 c w N 1 j b 6 Z 2 Y D l t f k 5 q K v Q y A f Z R 5 Z A Q K A P o E g h d P H d X 5 k z W A o 4 8 S / A g h k G U Z + / s H u H 7 9 B v x + P 5 5 + + i x C o V B T t W h n e x P j k 9 O 4 d O k y X n v t 1 Z q d T l E U / P a 3 / w 1 v v f V n l e K Q 9 4 u C R I E Q I O B p 7 x F 9 u M Z j M a K i j 5 V x f c 8 P U W 0 e e g Q A I Z + O C 2 Y b 1 5 u 7 H A 4 K T N M y c F / u 8 C e V f h 1 4 p A Q K A L 5 3 S o L f F s L / / q q A J 0 c U D A d 0 E H J U 2 F T T N O R y W d y 7 t 4 y t r S j O n X s a F G V E B e S y O S Q S S e Q L R R Q K e Y T D Y c z O z u C 5 5 y 7 U x b 4 R X c d n V z / H 4 u I C B r t g T e s 1 W Z G G p A J + n u B 6 j H d d F j v o 1 Y 0 y B V W 3 t 1 m f r 5 N d q p 5 H T q C C H o L n p 2 s f 8 D s r n p p J 8 M y E j C F / r T O T E A J R E k F 0 I y q A 4 9 g a w Y n F Y p i Y a J w R D A C J R A K X L 7 + H n / 3 s H 3 d 8 X j s O + Z x x R q p e N I o S D Y H T w T p s F m t J t i t 1 8 N 5 Y F B 2 r L 1 / Z F B 7 6 d I r 7 z S M n U A B w Y U p G y H s k M B + u C 5 B s a s 3 5 c d l V N V q Y w m b f l R p R K p W w t r a G p 5 9 + 2 v 5 S T y h I F F S d Q r p E Y S f D V K 6 T Z w y V l 6 Y M 4 b q 4 I N V M e k k 1 1 M X r u z w K k r t r a 8 b C k I q Z c H 0 0 x s k u V Y v D u v b w E 8 v W W u S e n 6 7 3 A w l N D t R 2 q D a y U n 0 + H w 4 S S c f 3 l 0 t l 3 L x 5 E / f u 3 s P t b 2 7 X 5 Q 9 1 A k M B X 0 Y 5 r C X Z m k V D N v + 8 T o x i / O 8 s C 7 g R 4 7 C R Y v H e i o A P 1 w V 8 t N G 9 H W Q 1 6 b z T n R u v v / f f Z h 5 J g Y r n G G h V 8 u I x 6 y 9 U c 3 W r v d i + R m Z z J y 4 8 + y x 2 d m q j M z R N x Z d f X s f i 4 i J m 5 2 Y x M z e D / / S f / h + I x 6 x v d 2 O X q 4 s M a U S i Q G M t w d S 0 Y 3 X 7 2 V Y 0 2 u 3 D 3 i 7 9 g c e E R 1 K g A O C D t d Y C s 5 J w X l W d 0 D T N d R D p w E A Q m q b j 6 t X P U S 4 b T u F s N o e n z 5 2 F 1 + s F z / P w e X 3 4 F / / D P 8 f f / f a / d x x J c W X j G O p a i y z d d h F Y v W Y R s 2 A Z h 8 F v M Y / k G c r i j S W x 4 j / J S x Q + c 9 i V 3 O Z a l U o l o / d R G 0 i S h J W V V d y 5 c w + 6 r u G f / t O f 1 5 3 F R E n C V 9 e + x P d e + l 7 N e C O u b n E Q F a o 7 q d 4 u z 4 V u W R x W c S p U r 8 Y m i z S u x + 6 / n + 5 h 5 J H d o Q D g 4 y p j R E A g u D h v W P 8 m g k f n m + s 7 j f 1 P 1 b S j 8 l k I g o C n n j q L n / z k L x y F C Q A 8 g o D g Q L C y k 7 W C o b s k T D 0 g J 9 b / r i 9 3 + D q L q h 2 u / V v 7 y P J I C 5 S o U v h w X c C V D W N n Y h m C N 5 d E J A o 0 e F M V m R 9 S X W k / V h P n T u B 5 3 l G Y L J a W l v D 7 3 / 0 B u t Z 8 4 n 2 0 z i N d a v w 9 D 5 r 9 f O 3 Z V S e o F J 0 8 X V W w B T Z V U N G M A p X f B h 5 p g b I o K R S + q l I 5 F o b V y i p / P c b h n W X B l V B 1 k t c U j U b t Q 3 W w L I s f v f V n + N O f L j U 8 p 2 2 n W Y g u H b A P k m / 2 j u 5 z d S R F t R s D A F T b L v s w V 3 v t J o / N V R 4 W a X y 2 Z T z s 8 X 6 t 4 j O x V M I v o n y d r 6 q a c r n c N D y p E e N j 7 k o s C 4 K A p d O L + P / + 3 1 8 5 G g x a b F 4 P D Q c F 2 t H 3 p L R Q U 7 v Z a / l h 5 v 8 H D t O + j 9 z e g 7 8 A A A A A S U V O R K 5 C Y I I = < / I m a g e > < / F r a m e > < L a y e r s C o n t e n t > & l t ; ? x m l   v e r s i o n = " 1 . 0 "   e n c o d i n g = " u t f - 1 6 " ? & g t ; & l t ; S e r i a l i z e d L a y e r M a n a g e r   x m l n s : x s d = " h t t p : / / w w w . w 3 . o r g / 2 0 0 1 / X M L S c h e m a "   x m l n s : x s i = " h t t p : / / w w w . w 3 . o r g / 2 0 0 1 / X M L S c h e m a - i n s t a n c e "   P l a y F r o m I s N u l l = " t r u e "   P l a y F r o m T i c k s = " 0 "   P l a y T o I s N u l l = " t r u e "   P l a y T o T i c k s = " 0 "   D a t a S c a l e = " N a N "   D i m n S c a l e = " N a N "   x m l n s = " h t t p : / / m i c r o s o f t . d a t a . v i s u a l i z a t i o n . g e o 3 d / 1 . 0 " & g t ; & l t ; L a y e r D e f i n i t i o n s & g t ; & l t ; L a y e r D e f i n i t i o n   N a m e = " L a y e r   1 "   G u i d = " 1 f 9 6 5 0 d 1 - 5 c f 2 - 4 c f b - 8 9 5 b - 2 a d f e 3 5 0 2 4 3 6 "   R e v = " 1 "   R e v G u i d = " e 1 2 0 6 6 6 5 - 1 7 c 0 - 4 8 7 a - 8 a e 9 - d 2 b 0 d 4 e c 2 7 f 7 "   V i s i b l e = " t r u e "   I n s t O n l y = " f a l s e " & g t ; & l t ; G e o V i s   V i s i b l e = " t r u e "   L a y e r C o l o r S e t = " f a l s e "   R e g i o n S h a d i n g M o d e S e t = " f a l s e "   R e g i o n S h a d i n g M o d e = " G l o b a l "   T T T e m p l a t e = " B a s i c "   V i s u a l T y p e = " P o i n t M a r k e r C h a r t "   N u l l s = " f a l s e "   Z e r o s = " t r u e "   N e g a t i v e s = " t r u e "   H e a t M a p B l e n d M o d e = " A d d "   V i s u a l S h a p e = " I n v e r t e d P y r a m i d "   L a y e r S h a p e S e t = " f a l s e "   L a y e r S h a p e = " I n v e r t e d P y r a m i d "   H i d d e n M e a s u r e = " f a l s e " & g t ; & l t ; L o c k e d V i e w S c a l e s & g t ; & l t ; L o c k e d V i e w S c a l e & g t ; N a N & l t ; / L o c k e d V i e w S c a l e & g t ; & l t ; L o c k e d V i e w S c a l e & g t ; N a N & l t ; / L o c k e d V i e w S c a l e & g t ; & l t ; L o c k e d V i e w S c a l e & g t ; N a N & l t ; / L o c k e d V i e w S c a l e & g t ; & l t ; L o c k e d V i e w S c a l e & g t ; N a N & l t ; / L o c k e d V i e w S c a l e & g t ; & l t ; / L o c k e d V i e w S c a l e s & g t ; & l t ; L a y e r C o l o r & g t ; & l t ; R & g t ; 0 & l t ; / R & g t ; & l t ; G & g t ; 0 & l t ; / G & g t ; & l t ; B & g t ; 0 & l t ; / B & g t ; & l t ; A & g t ; 0 & l t ; / A & g t ; & l t ; / L a y e r C o l o r & g t ; & l t ; C o l o r I n d i c e s   / & g t ; & l t ; G e o F i e l d W e l l D e f i n i t i o n   T i m e C h u n k = " N o n e "   A c c u m u l a t e = " f a l s e "   D e c a y = " N o n e "   D e c a y T i m e I s N u l l = " t r u e "   D e c a y T i m e T i c k s = " 0 "   V M T i m e A c c u m u l a t e = " f a l s e "   V M T i m e P e r s i s t = " f a l s e "   U s e r N o t M a p B y = " t r u e "   S e l T i m e S t g = " N o n e "   C h o o s i n g G e o F i e l d s = " f a l s e " & g t ; & l t ; M e a s u r e s   / & g t ; & l t ; M e a s u r e A F s   / & g t ; & l t ; C o l o r A F & g t ; N o n e & l t ; / C o l o r A F & g t ; & l t ; C h o s e n F i e l d s   / & g t ; & l t ; C h u n k B y & g t ; N o n e & l t ; / C h u n k B y & g t ; & l t ; C h o s e n G e o M a p p i n g s   / & g t ; & l t ; F i l t e r & g t ; & l t ; F C s   / & g t ; & l t ; / F i l t e r & g t ; & l t ; / G e o F i e l d W e l l D e f i n i t i o n & g t ; & l t ; P r o p e r t i e s   / & g t ; & l t ; C h a r t V i s u a l i z a t i o n s & g t ; & l t ; C h a r t V i s u a l i z a t i o n   V i s i b l e = " t r u e " & g t ; & l t ; T y p e & g t ; T o p & l t ; / T y p e & g t ; & l t ; C h a r t F i e l d W e l l D e f i n i t i o n & g t ; & l t ; F u n c t i o n & g t ; N o n e & l t ; / F u n c t i o n & g t ; & l t ; / C h a r t F i e l d W e l l D e f i n i t i o n & g t ; & l t ; I d & g t ; 1 8 9 a 3 e f c - f c f 5 - 4 2 9 b - 9 a 7 3 - c 7 a 4 e 4 2 c 4 b 0 5 & l t ; / I d & g t ; & l t ; / C h a r t V i s u a l i z a t i o n & g t ; & l t ; C h a r t V i s u a l i z a t i o n   V i s i b l e = " t r u e " & g t ; & l t ; T y p e & g t ; T o p & l t ; / T y p e & g t ; & l t ; C h a r t F i e l d W e l l D e f i n i t i o n & g t ; & l t ; F u n c t i o n & g t ; N o n e & l t ; / F u n c t i o n & g t ; & l t ; / C h a r t F i e l d W e l l D e f i n i t i o n & g t ; & l t ; I d & g t ; 5 8 7 4 f 6 8 f - 0 6 c 9 - 4 1 4 b - 9 6 e e - 2 0 6 e 9 c 4 2 c b 4 9 & l t ; / I d & g t ; & l t ; / C h a r t V i s u a l i z a t i o n & g t ; & l t ; C h a r t V i s u a l i z a t i o n   V i s i b l e = " t r u e " & g t ; & l t ; T y p e & g t ; T o p & l t ; / T y p e & g t ; & l t ; C h a r t F i e l d W e l l D e f i n i t i o n & g t ; & l t ; F u n c t i o n & g t ; N o n e & l t ; / F u n c t i o n & g t ; & l t ; / C h a r t F i e l d W e l l D e f i n i t i o n & g t ; & l t ; I d & g t ; e a a 5 3 8 b 6 - b e 8 d - 4 f f b - a a b d - 4 c 2 2 0 1 2 7 c 0 f f & l t ; / I d & g t ; & l t ; / C h a r t V i s u a l i z a t i o n & g t ; & l t ; / C h a r t V i s u a l i z a t i o n s & g t ; & l t ; O p a c i t y F a c t o r s & g t ; & l t ; O p a c i t y F a c t o r & g t ; 1 & l t ; / O p a c i t y F a c t o r & g t ; & l t ; O p a c i t y F a c t o r & g t ; 1 & l t ; / O p a c i t y F a c t o r & g t ; & l t ; O p a c i t y F a c t o r & g t ; 1 & l t ; / O p a c i t y F a c t o r & g t ; & l t ; O p a c i t y F a c t o r & g t ; 1 & l t ; / O p a c i t y F a c t o r & g t ; & l t ; / O p a c i t y F a c t o r s & g t ; & l t ; D a t a S c a l e s & g t ; & l t ; D a t a S c a l e & g t ; 1 & l t ; / D a t a S c a l e & g t ; & l t ; D a t a S c a l e & g t ; 1 & l t ; / D a t a S c a l e & g t ; & l t ; D a t a S c a l e & g t ; 1 & l t ; / D a t a S c a l e & g t ; & l t ; D a t a S c a l e & g t ; 0 & l t ; / D a t a S c a l e & g t ; & l t ; / D a t a S c a l e s & g t ; & l t ; D i m n S c a l e s & g t ; & l t ; D i m n S c a l e & g t ; 1 & l t ; / D i m n S c a l e & g t ; & l t ; D i m n S c a l e & g t ; 1 & l t ; / D i m n S c a l e & g t ; & l t ; D i m n S c a l e & g t ; 1 & l t ; / D i m n S c a l e & g t ; & l t ; D i m n S c a l e & g t ; 1 & l t ; / D i m n S c a l e & g t ; & l t ; / D i m n S c a l e s & g t ; & l t ; / G e o V i s & g t ; & l t ; / L a y e r D e f i n i t i o n & g t ; & l t ; / L a y e r D e f i n i t i o n s & g t ; & l t ; D e c o r a t o r s & g t ; & l t ; D e c o r a t o r & g t ; & l t ; X & g t ; 2 1 4 . 5 & l t ; / X & g t ; & l t ; Y & g t ; 2 1 0 & l t ; / Y & g t ; & l t ; D i s t a n c e T o N e a r e s t C o r n e r X & g t ; 2 1 4 . 5 & l t ; / D i s t a n c e T o N e a r e s t C o r n e r X & g t ; & l t ; D i s t a n c e T o N e a r e s t C o r n e r Y & g t ; 2 1 0 & l t ; / D i s t a n c e T o N e a r e s t C o r n e r Y & g t ; & l t ; Z O r d e r & g t ; 0 & l t ; / Z O r d e r & g t ; & l t ; W i d t h & g t ; 4 7 0 & l t ; / W i d t h & g t ; & l t ; H e i g h t & g t ; 2 8 8 & l t ; / H e i g h t & g t ; & l t ; A c t u a l W i d t h & g t ; 4 7 0 & l t ; / A c t u a l W i d t h & g t ; & l t ; A c t u a l H e i g h t & g t ; 2 8 8 & l t ; / A c t u a l H e i g h t & g t ; & l t ; I s V i s i b l e & g t ; t r u e & l t ; / I s V i s i b l e & g t ; & l t ; S e t F o c u s O n L o a d V i e w & g t ; f a l s e & l t ; / S e t F o c u s O n L o a d V i e w & g t ; & l t ; C h a r t & g t ; & l t ; T y p e & g t ; T o p & l t ; / T y p e & g t ; & l t ; I s V i s i b l e & g t ; t r u e & l t ; / I s V i s i b l e & g t ; & l t ; X Y C h a r t T y p e & g t ; C o l u m n s C l u s t e r e d & l t ; / X Y C h a r t T y p e & g t ; & l t ; I s C l u s t e r e d & g t ; t r u e & l t ; / I s C l u s t e r e d & g t ; & l t ; I s B a r & g t ; f a l s e & l t ; / I s B a r & g t ; & l t ; L a y e r I d & g t ; 1 f 9 6 5 0 d 1 - 5 c f 2 - 4 c f b - 8 9 5 b - 2 a d f e 3 5 0 2 4 3 6 & l t ; / L a y e r I d & g t ; & l t ; I d & g t ; 1 8 9 a 3 e f c - f c f 5 - 4 2 9 b - 9 a 7 3 - c 7 a 4 e 4 2 c 4 b 0 5 & l t ; / I d & g t ; & l t ; / C h a r t & g t ; & l t ; D o c k & g t ; T o p L e f t & l t ; / D o c k & g t ; & l t ; / D e c o r a t o r & g t ; & l t ; D e c o r a t o r & g t ; & l t ; X & g t ; 2 1 4 . 5 & l t ; / X & g t ; & l t ; Y & g t ; 2 1 0 & l t ; / Y & g t ; & l t ; D i s t a n c e T o N e a r e s t C o r n e r X & g t ; 2 1 4 . 5 & l t ; / D i s t a n c e T o N e a r e s t C o r n e r X & g t ; & l t ; D i s t a n c e T o N e a r e s t C o r n e r Y & g t ; 2 1 0 & l t ; / D i s t a n c e T o N e a r e s t C o r n e r Y & g t ; & l t ; Z O r d e r & g t ; 1 & l t ; / Z O r d e r & g t ; & l t ; W i d t h & g t ; 4 7 0 & l t ; / W i d t h & g t ; & l t ; H e i g h t & g t ; 2 8 8 & l t ; / H e i g h t & g t ; & l t ; A c t u a l W i d t h & g t ; 4 7 0 & l t ; / A c t u a l W i d t h & g t ; & l t ; A c t u a l H e i g h t & g t ; 2 8 8 & l t ; / A c t u a l H e i g h t & g t ; & l t ; I s V i s i b l e & g t ; t r u e & l t ; / I s V i s i b l e & g t ; & l t ; S e t F o c u s O n L o a d V i e w & g t ; f a l s e & l t ; / S e t F o c u s O n L o a d V i e w & g t ; & l t ; C h a r t & g t ; & l t ; T y p e & g t ; T o p & l t ; / T y p e & g t ; & l t ; I s V i s i b l e & g t ; t r u e & l t ; / I s V i s i b l e & g t ; & l t ; X Y C h a r t T y p e & g t ; C o l u m n s C l u s t e r e d & l t ; / X Y C h a r t T y p e & g t ; & l t ; I s C l u s t e r e d & g t ; t r u e & l t ; / I s C l u s t e r e d & g t ; & l t ; I s B a r & g t ; f a l s e & l t ; / I s B a r & g t ; & l t ; L a y e r I d & g t ; 1 f 9 6 5 0 d 1 - 5 c f 2 - 4 c f b - 8 9 5 b - 2 a d f e 3 5 0 2 4 3 6 & l t ; / L a y e r I d & g t ; & l t ; I d & g t ; 5 8 7 4 f 6 8 f - 0 6 c 9 - 4 1 4 b - 9 6 e e - 2 0 6 e 9 c 4 2 c b 4 9 & l t ; / I d & g t ; & l t ; / C h a r t & g t ; & l t ; D o c k & g t ; T o p L e f t & l t ; / D o c k & g t ; & l t ; / D e c o r a t o r & g t ; & l t ; D e c o r a t o r & g t ; & l t ; X & g t ; 2 1 4 . 5 & l t ; / X & g t ; & l t ; Y & g t ; 2 1 0 & l t ; / Y & g t ; & l t ; D i s t a n c e T o N e a r e s t C o r n e r X & g t ; 2 1 4 . 5 & l t ; / D i s t a n c e T o N e a r e s t C o r n e r X & g t ; & l t ; D i s t a n c e T o N e a r e s t C o r n e r Y & g t ; 2 1 0 & l t ; / D i s t a n c e T o N e a r e s t C o r n e r Y & g t ; & l t ; Z O r d e r & g t ; 2 & l t ; / Z O r d e r & g t ; & l t ; W i d t h & g t ; 4 7 0 & l t ; / W i d t h & g t ; & l t ; H e i g h t & g t ; 2 8 8 & l t ; / H e i g h t & g t ; & l t ; A c t u a l W i d t h & g t ; 4 7 0 & l t ; / A c t u a l W i d t h & g t ; & l t ; A c t u a l H e i g h t & g t ; 2 8 8 & l t ; / A c t u a l H e i g h t & g t ; & l t ; I s V i s i b l e & g t ; t r u e & l t ; / I s V i s i b l e & g t ; & l t ; S e t F o c u s O n L o a d V i e w & g t ; f a l s e & l t ; / S e t F o c u s O n L o a d V i e w & g t ; & l t ; C h a r t & g t ; & l t ; T y p e & g t ; T o p & l t ; / T y p e & g t ; & l t ; I s V i s i b l e & g t ; t r u e & l t ; / I s V i s i b l e & g t ; & l t ; X Y C h a r t T y p e & g t ; C o l u m n s C l u s t e r e d & l t ; / X Y C h a r t T y p e & g t ; & l t ; I s C l u s t e r e d & g t ; t r u e & l t ; / I s C l u s t e r e d & g t ; & l t ; I s B a r & g t ; f a l s e & l t ; / I s B a r & g t ; & l t ; L a y e r I d & g t ; 1 f 9 6 5 0 d 1 - 5 c f 2 - 4 c f b - 8 9 5 b - 2 a d f e 3 5 0 2 4 3 6 & l t ; / L a y e r I d & g t ; & l t ; I d & g t ; e a a 5 3 8 b 6 - b e 8 d - 4 f f b - a a b d - 4 c 2 2 0 1 2 7 c 0 f f & l t ; / I d & g t ; & l t ; / C h a r t & g t ; & l t ; D o c k & g t ; T o p L e f t & l t ; / D o c k & g t ; & l t ; / D e c o r a t o r & g t ; & l t ; / D e c o r a t o r s & g t ; & l t ; / S e r i a l i z e d L a y e r M a n a g e r & g t ; < / L a y e r s C o n t e n t > < / S c e n e > < / S c e n e s > < / T o u r > 
</file>

<file path=customXml/item2.xml>��< ? x m l   v e r s i o n = " 1 . 0 "   e n c o d i n g = " u t f - 1 6 " ? > < V i s u a l i z a t i o n   x m l n s : x s d = " h t t p : / / w w w . w 3 . o r g / 2 0 0 1 / X M L S c h e m a "   x m l n s : x s i = " h t t p : / / w w w . w 3 . o r g / 2 0 0 1 / X M L S c h e m a - i n s t a n c e "   x m l n s = " h t t p : / / m i c r o s o f t . d a t a . v i s u a l i z a t i o n . C l i e n t . E x c e l / 1 . 0 " > < T o u r s > < T o u r   N a m e = " T o u r   1 "   I d = " { 6 7 3 0 7 4 8 F - 2 A D F - 4 A E E - 9 2 8 3 - 1 4 0 9 0 F 3 9 7 C 8 7 } "   T o u r I d = " 4 8 9 d 2 a 2 0 - b d 9 3 - 4 1 3 d - b 9 f f - a f 0 a 4 f 2 f 9 5 e 4 "   X m l V e r = " 6 "   M i n X m l V e r = " 3 " > < D e s c r i p t i o n > S o m e   d e s c r i p t i o n   f o r   t h e   t o u r   g o e s   h e r e < / D e s c r i p t i o n > < I m a g e > i V B O R w 0 K G g o A A A A N S U h E U g A A A N Q A A A B 1 C A Y A A A A 2 n s 9 T A A A A A X N S R 0 I A r s 4 c 6 Q A A A A R n Q U 1 B A A C x j w v 8 Y Q U A A A A J c E h Z c w A A A s 8 A A A L P A d K i t A M A A D a u S U R B V H h e 7 b 3 Z c 2 N X n t / 5 v T s W g i B A E t y Z 3 D O l l D J V S q m k U p W k 1 F J d c l d 3 V L u q b F e 4 P T N h j / v F M d H z M O 8 T 8 z J / w b z 4 Y c I O O + y p m a i S y 9 V 2 d 2 2 p 1 J 6 S U k o p M 5 X K h T s J g g Q J E P t y 9 z M P 9 1 4 Q u L g A L k A g N / E T o Y j U w U L c e 8 / v n N / 5 r V Q m d U D w m B D P M x g N a A C A w y K D r 2 I c X p m T w L P H u 8 R 0 m c b 6 I Q s P S / D k i I J Y W s d w P w O h j e 9 d O 2 Q x P 6 j a h x 0 p S B Q + 3 R L s w / c d l g Z U 3 T 5 a y 5 t L Y u X f n 2 w I 6 P f q m B t U 4 e X c 3 x u L D 9 c F v D w n I Z p h M D V g P M d W a J o G h m E q / 5 8 p 0 0 g W a Z R V C g M e H f c O u J r 3 9 x r a P v C o c l i k c W u P w 8 1 d D q k S j U S R x r k x u S N h W k u y A A D d / K i o U E i X a O g E o C g g 4 G V A U 7 W f a Y W m u / 9 A n 9 D + b + 4 F r Y S p m o J E 4 f S I g r O j S k f C B K A i R D 6 e 4 L D o b m p S V O 1 9 H f D q m A u r O C w w 2 D i 8 v 8 K E h 0 W g 9 r J M W w / P i U G / 8 Q X n x h W E f T r O R B R E A p 1 9 6 f y Q s Z P c 3 O U B A I k i A 5 Y m e G p M A Q D E 8 y y y I o U 7 + 4 b g V b O f P 1 o t q 1 k a N j 7 r l k 4 n 5 f 0 m l j G u t 0 8 g C P u M + 0 0 A 5 C U a Z c W Y 7 G 6 f 7 V 7 O + K 5 B n 4 4 B r 7 s P q a o C X a 9 9 r 0 Y o h P 0 6 d N z / e / h Q C N R Y U A P b h V / y y r x k H z o W z 0 z I A I C 8 S I F j A E K M X W s n w + B 6 j M f S c K 0 K F 8 s y G D F V T g D Y S D E g H T 7 T l 2 a 6 e y 2 d M N y n t d y J D 8 v 1 C w g F I C D o W E m y e H / V A 1 V r 8 S U m Z 0 e N R e d O n A P j c j 7 w v I B 7 t 2 9 B V Y + e B c c Q n B u T 8 c K 0 D J 7 p 8 A F 0 C P U 4 n a F 6 h U 6 A s k L B z x N c W v Y A A P w 8 w f d s k 3 4 7 w 2 D a V F s I A S 6 v e v D G 4 t E Z o 1 2 u b A j Q C f D s p A w f b z y m s k L h s y 3 B 9 a r f D S j K u B 4 n e J b g 2 Q m 5 o q a q G i B p F C S V A g U g 5 N M R z z E Y 7 X d 3 J r q x y + H p M Q W b K R Z z D m f O d J k G I a j s h r f 2 O E z 1 l x H w 0 o h m O Z w K 1 f + d n Q w D S a W w k a r X K L r N t 0 K g i K 6 D o h s v e a J K 4 Z N N A Q t D K q Y G 6 h + i R b p M 4 1 q U B 0 0 B L 5 y S 4 D c n u R 0 C Q N e B d 1 c 9 N Y f 2 b q M q C l b T P u y Y a l c v 6 P f o C H l 1 p E s 0 c l L 9 P W T M z e f V B b G y m 1 1 a 9 o B j C F 4 8 J U N g C e 4 e c D g T M X a f m 7 s c z o 0 3 V 3 8 1 H W B o 4 z 4 6 7 W 2 Z M l 2 n E q Y O k w g P D t W M V U M I 8 M 6 K s R j 2 k v o 7 9 B g i K 4 0 f Y F 6 i c H e f A w U 0 F S Y A 4 G g C h i b Q C S D Q t d + Z K h 5 N 6 s + 2 e H y 4 7 s H F h d 6 q b Q T A m Y h h C O g F N A W w D E G 6 f H Q e s n N 2 V M b F x S N h g m n 5 e 3 J E A U M T K K q x q 8 L c 6 V s J E 2 A I k 8 W N 3 X r D w o B X r + y Y q 0 k W e Z F C f C 8 G S W p + v z 0 c w R M R B T R l 7 L q 9 4 F s h U B x X / 1 A s A g L B M x M y L i 4 0 3 0 m u x 3 h 8 t i X g + 7 P G Q 5 N s 5 w K f Y B y B R Z V C U a Y x H V Z B U 8 4 7 m N Y F d W 1 3 J 1 q 5 r r F + D W 8 u i W C 7 v F H p B M i L N G S N g u 6 4 V w C R Q P 0 r Z Y W C T g y z + 1 a G h a 4 D G j E E t B 0 I A c 6 b A r i 1 s V b z m i U Q C 0 M q A h 6 C 2 b l F C I J h R H I i J 9 G Y C a m Y G N A w 3 K f h y Z H W g t 0 J 3 w q B y m b S 9 i E A Q E l 2 f s L R D A P Z J j B B j 4 6 h P g 1 3 9 z l E A h o 4 q n Y 3 8 7 A E F I C c S G M y q G I s 4 H y g X 0 2 w U M z v v r P P 4 d 1 V o W 2 V T Z J E j E 9 O 2 Y d x c b 7 5 o t A J i k Z B V C j H R e D C p P O O 4 O U I F J 3 C 5 1 E e e z k G c 4 N K R T W E K S h u s O 4 f I Q S 8 p w 9 3 7 t y x v 6 W C Y T 5 3 u O E m Q Y + O y Q E N 6 T K N p 8 c U j P V r e H V e w t K w g q e 6 u M N / K 8 5 Q O 9 E t T E 6 d A g B s p l j M h A 1 h U D Q K n I M V q C B R 6 B M I C A H u H X A 4 M 6 K g I N G 4 F e f A M w Q z Y R V q P o b I y B g A 4 H a c w 1 h Q Q 1 m m M N a v I S P S C D U x + 6 4 d s o a A m q b + d t B 1 H X S T 8 y D M H T C a Y b F q + t N 6 w c K Q g p l w v Q H A C U 0 H d n M M 7 h 1 w m B 9 S M O v w O W L 6 + K r R C b C b Z c C U t j A 6 N o H L K 1 6 8 v l A C R V H 4 6 t p V n H n y a R A Q K L K M c q m E 0 f G J 2 i 9 o g 1 S J x p c 7 j X c 4 t z x Q g b J 7 u b u N q h t q x 3 5 8 D y O j x u R X d G A r x W L B 9 D W 1 Y i f D Y t I 8 W 0 k q V Y m O + O b O C r i h J z D e r 0 H W K M R z D J 4 c V X B 5 x Y N n J u S K F c q O p F K g K M O 0 2 3 g 9 b Q w h p M 6 Z 2 Q x N B 9 5 f 8 1 S c 1 N 3 g d E R x H c m g E + D y i g c U B b w 6 L 4 G l n X / I Y Z H G V z E e o w E N o / 0 a h v z G O e m g w M D D 6 u g T C D 5 c F / D E i I p I n 1 p z D x I F C o N e F X Q H c 4 k A u L z s M Q w g T a y Z b n n A A q W C Y X q 3 i s I 8 t M 4 M i N g t C B W T 9 u d R H n m R x u t t m r Q V D e A Y w 9 r H q 1 l Q Q n / F n P 3 p p o A X T T N 6 o s B g u M / d h G u H x H 4 c w y O j 9 m F X K B q F L 2 M c e A b w 8 z p K M g 2 G I p A 0 C n m R h u Z y F r y 6 I I J r v k F 2 x D s r H r y 2 I O L y i g e z Y Q V z g x o o C l B k C a n U I U Z G x 3 F p 2 Y O A o O P 5 a R k 0 Z a j m e z k G O Z H G h U k Z N 3 Y 5 n I 6 o G H N h o p c 1 C t / E O f g 4 g k i f h p C 5 A F p u k U 7 p m k C V F a p t 7 z 4 h O i i q B 0 / H x s F + H B F z I h J i r E o l 2 V D r O i W a K G O g 3 4 e A Q L C X Y 3 B 3 n w X L A M 9 P y f D Y 7 g M h w J X N I 4 N G J 6 y v L m N u Y c k + 3 D W u b v P I i c 7 P g q a A I b + G 8 a C O j U M G k w O a q 0 n r B C G G 4 a Z 6 r r y / J k D R K P R 7 d D w R U Z A q 0 / B x B M N 9 O p K J A w w N R w A A G 4 c s O I Y g J 9 I Y 7 d d w Z 5 8 z D E F V F k g P R / C D F v e 5 K F P 4 e p e H q F J 1 x q g P 1 w X 0 C T o O q 6 y 2 7 d A 1 g S p I F P x C e 2 q M r m k d b d P t c p g 8 w O C Q 8 V C u b A h g a I J n J h R s p Z m a a A c n P Z 4 0 O O o W S x J 4 w V C l s m U K s k Z h s o E a d P e A x Z m I O x X T C U k S I Q j H W z l b s Z F i K z G M d o I e H c 9 O y T W G h U 6 5 t c d h y K / X O H o J A d 5 b 8 0 D T g e m Q i s V h t X L P N 9 Z W M D u / W H m v R S z L 4 M 4 + h 6 V h F d M h F Z 9 v 8 x g P a p g I O j + D v Z z h 3 A 1 6 d V y L 8 p g O q X W R L t U Q A N e i P D J l 5 0 W m E f T + / r 5 9 r C P 6 B I K r b U Z I Z 7 M Z + 1 B P 8 H h 8 l X + / N C t h f l A F S 5 O a C V K U K W T M F d o 6 b + z l a K R K F F S d M l b W 6 p V Q M F Z L g T V W 0 r F + z d E I k C n T O B N R 8 e U O X 7 E q i i q F z R Q L y X y e R Z l q + u C M m I P e Y s X R O Z E V a U g q h T v 7 H F K 2 o N V U k U K m R O H d F Q 9 y U u v f + d S Y U h c 1 o R P g l T k R Q 3 4 N i 8 O q Y W Y 3 j 6 C z 8 4 u 4 8 e X V y n u L s v H 3 x 4 M a x o M a p k L G T X x + W m 4 o T D B d C z N h F Q y M H a y Z M M F c R J + b M k L P 2 o F O J g / x 6 1 / / F 5 R K J Z B j n s h e O C X h y o Z 7 o Z K k 9 s 4 w H 6 y 5 / 2 6 L / R w N n 9 9 f M z b U p 4 O h D a e u x S e b A v p 4 g s 1 D B v t 5 I 1 3 j s M g g 6 C F g a Q K K M t S J a 1 H D E s Q w D L J l G u + Y B 2 7 K 9 I l U k x c N 1 e Z 2 n E O / R 4 e X J y j J F D y s Y S m 8 s u n B n X 0 O O 2 l D E D / f 5 r G W r J 3 Y e 7 E d 8 E L 7 1 9 0 u 5 Q Y u B I s r G w I m g h r C N s t k 2 E + Q K D I Y 7 N P Q L x D c 3 u f w / p q A m 7 s c P t 8 2 7 t W N W G M / I E x H L k M D z 0 w o o M z / X 0 k c L U 7 n n / 0 u 9 v d 2 A R j n P 5 j G H U m h c G u v + X f b 6 f e S O p W 8 E d b v b w c q k z o g u q 4 j m U z i j 3 + 8 h J / / / K f w e D p X L 3 Y y D D R C 4 Z S 5 c j S j W C j A 3 9 d n H 6 7 D s t a h Q d h J M z Q d I L o K l q 3 d P W J Z B h 6 W I C v S j j F j l 1 c 8 6 P f o N a v U T t Y 4 A J + O 1 P p V q o m m G U y Z 8 W R F i c J h i c Z O l s V I Q I O s U o j 0 a Z X I + G o + N i e s Z d I H g E T i A E N D k T o 1 t F e 0 O p C f H T X 8 N x a r S R a b K R Y s T T A 5 o C F R o F G U a f C M M W l 1 Q u H p M b l h i F Y z d j L G W a 0 a X d f x w b q 3 L g L F C l X q N j s Z B n f b z K e i A Y C m a U Q i E f y z f / Z P s L K 6 h n g 8 b n + f a y Y H N O R F d z O g l T / F g j K d r T m R r g u D s X w V j W B o Y z e x M x E 0 J r a T M M G c P L P m 5 N a J I c h + 3 k g w Z K h 6 F U n V D R W x e g X 3 m 7 4 s Q o C 5 Q R V P j C i O w v T Z F o 8 X T s k 1 w q Q T I E X G 7 p s w u e E g X / u 8 E g X j / 1 X d 8 L + V F R q R g I Z X 5 i W c n 1 D w Y p N 4 R 4 u i Z K j T d i Y H N M Q y T G W n K p e K o C g K o 1 y 8 o j o X T A 0 j l q 1 X t Y + L p g O 6 + Q z b g f 5 g T U B R p h D P M + A 4 D u H Q A A K B g P 1 9 j i T N G 2 r n i V E F 9 x x y h e z s x r b t Q 4 4 w t J F 8 1 u / R M R u u z Q a l K U O f b g Z F U Q 0 z N z / d E v D V D o e v Y k f b u 0 6 A k c D R T k J T Q E 6 k a p y 1 O x k G 1 2 7 c q S T C s T Q w 1 q / X T S C W M W P Z T M G 6 u s X j d t W 9 0 Q n g 5 Y 0 Y Q V U D v t j m 8 e m m A B A d p y O N r 8 u a T P e T g n l + s f j e j I w 3 l 0 R Q p t X 0 9 U U R 5 8 y c M c H B Y e 5 E q k z X L U 4 W E w P G m Q o A M u k U D u K 7 O D 0 9 U H n / F 1 E B H 2 8 I W E m w S K c O I U k i o t s b t m / p D I Y G p g c 0 R N p 0 f 9 A E R l r C f s 6 4 W Z q m A 5 T z B d o Z 6 t M d / R c M B Z w e U R 0 P 6 d U w j P M k P w 7 Z c v 1 E 2 0 y x O G 1 G O 9 t 5 8 Z S E 7 0 w q O D 9 + p N p 9 5 m B c m b a l B V y Y k s F T M g b 9 O s o y h S s b A m 7 s c r i y W f v Z V I n G u X E Z m m l B / O 4 p G U + O q E i X a G i 6 M T Y W 0 L C T N s K d L k z J e G 6 y V N m 9 8 1 L 9 Y h D P 0 f h 8 W 8 D t e H f v n 5 P T t X q H d A q Q 1 Q k w 2 q 8 i 0 O Z K b h H 2 6 S g r r R 2 q Y x N T G B m b A E U Z a R i y Z p i 8 v z 8 r 4 f U l E e u l M R C i Y 2 p 6 1 v 7 R t q m 2 J b T r E K e t e C z L e j I 6 G k F s 1 z g A N i N T M t 5 / v U m 4 R q s a C p H R z p y U z Q h 6 6 + 8 A 0 y B I 1 W I / X 5 v S P u h v v S r d 2 u P w 9 L n z A I D b + x x e m p X A M + Z h 2 b z s T N k 4 b 3 2 9 y 9 c l U I Z 8 h m G E A j D g J S g p N D b T D H I i w F Z F u Q Y E U r c Y j P b r e G 1 R x J N d j E G D q b q 9 u S T i z S W x 4 p + x T 3 T r 2 i x o C j g 7 q s L D k b Y N B D D z y u a H D C e u G 3 R d x w z 9 d U 3 i I A X g w q Q M j 8 d X Z 1 j T N A 2 K I k N V V e x E t 7 C z t Q l J E p F J p 1 E s F G r e a 5 F J p w B z A d l q M 4 e K + u B W h o R 8 G m h z i 4 3 H 4 8 i T M B b H G g s K T B 1 z N c n V P e x 2 y G Y y C A 4 M 2 I f v O 3 a n t J M / y g 3 r h y z y E o X z 4 w r K M o W P q 3 a r 5 6 Z k V 8 a U 4 4 R j 6 c Q I z h U V Q + j a J V W i 8 O W O g I C g 4 9 y 4 j G / i 9 X 6 Y s E / D s 5 O 1 z 1 x U D J O 6 q B r m a / v i c V w 0 c p R 3 B Q C y J I F m a M S i 2 z g 1 O w 8 A i O / F M D o 2 0 X Z o l h O a p i F Z 4 v H 1 H o f J o A Z i G r H c Q B 8 U a C Q K N G I 5 B o o s 4 + r n 1 z E T a S 5 M M H X M A a 8 G R a N Q l C k k C + 7 + Y D W K 2 r 6 d v x d 4 O S P H y a L R 8 8 g 7 J N h Z F C Q K 6 4 c s N G J 8 2 C 4 T X 7 t Y v U W x D I Z h s G 6 q y v E 8 g 3 i D 8 4 X F T o b B R + u G 4 B 4 W a X w R 5 b G R 4 h z V s 1 a E f Q T P T U n I S z Q + 3 v D U C R M A p E p M J V r e w s M R E A A v d E m Y L G O H Y i o K G 4 c s i l V m f V 4 Q w L I c T s 3 O 4 + 7 t r 7 G 1 s Q 7 W D G H r R J i s z I J U k c Y 7 y x 6 8 u + b H 1 3 s c 3 l w S w T M E 8 Q Z 1 Q p y g / s M f N 4 k s l V B I x 7 G 3 f B W / + J / + N e Y G 3 a 9 u m y k W I a 8 G v 0 B A A 1 h O G N H Z b n B r N u 8 G 3 V i 5 n K g O n 7 q 8 4 g F D G x N h M q h h x 7 a q P T M h N 4 w w T x 7 s Y y g y A l i r I T E 0 h m q + i R u x e L J 2 V H 8 B p h o m V G k m K q H A t l B z m / H R h l D j x L b z v V N S 2 9 a v V s g a h c + 3 e X x / V k K m T I O j C V Q d K C k 0 x v q 1 t t L o 2 4 U 4 Z P M O + f V K T Z G b u x w O X G 4 Y N M t 7 E A y P Y e 6 J C / j u X / w b c I 0 c L A 2 Y C a s I e g l Y G q B p 4 M y I 0 j D P y M 7 9 E i Y A E M t l + 1 B X y K T S K C s U L i 1 7 w N A E 8 4 M K X p k X c W Z E w e u L I v o 9 R w L U a I e L b q 1 j K D K C v G T k H U 0 E t T p h g m n K X x y u z 9 C t F i Y A D Y V p L W k k + 7 X i B 7 N S n V 9 n N G C c c 6 z F s 9 v w D K k E G g 9 4 d S w n O f Q J R q o L g J 4 J E 8 z A X D u W v 0 1 S K d f C B A C 0 4 P G B Z o 6 2 8 U Y m T C f K M o U b M R 4 H B b q m j p p 1 Y 1 p C S E 2 1 m u P y T R O r l 6 L 0 R r 3 U Y F j r O I Z g J q w h l m W w k j B + h 2 F u P 7 o v a 0 n W 0 S o q e L y A a Y B w e t 1 u C G j G F 1 E O X 0 Y 5 x + c 4 P 6 T C p e s P r y 2 I e P H U k Q M 1 n j c q O F l O 6 1 a k S 7 R j m T W n 6 7 P 4 j r k j A A B N E Y g q E D A j I 4 5 L I 2 u d U z Q E z 5 B K 9 a r l q o g N N 9 T d X l E x M j Q t D h r 4 m r Y z D D 6 P 8 j g / I S P S p z s 6 L F t C U V B V d + q h G + w r d z W 9 C s L l G C O O 8 d V 5 C a d C K o J e H W p V U U t 7 a b O v o n z d G S Q Y D F X + X Z 0 a o R N D 3 b D v Q M 1 4 b k r B s 1 O 1 E Q 2 d 0 i c Y / j G L N x Z F 1 6 b 6 v T y D E V t d x A / W B H w R 5 Z F 1 O J v Z O T + u 4 M s d A e c n G j / T d s h L d J 1 w E D N O 0 c 4 T 5 p H l I M 8 0 r L P Y C P o J m 5 V O 0 S l s Z x j o p H 6 7 U 3 X j E F y S K Y y Z H v G y T C G a M f 5 w o 1 W g G R 6 P F 6 V S C Z p 2 / A n Q D H d K a P s k E 7 X B x Y k C g 4 B w d C 0 8 Q 2 r y r k S H L G G O 4 5 A s 0 l h N s j U G E Z p y V 9 S k l 7 w 6 L 4 G i D O u e r m t 1 Y T + q b j i 9 4 7 Y o i i d H j I K j F u + t e j A V U n F 6 y F h 0 q s m K h h v C P n 2 m B x p f e 3 U c p h s k h c L i s A p C D A t 1 V j Q M E E 5 Y 5 1 y x D c 3 A g v r 1 p 7 m a 6 3 h y R M F 2 h s G Q T 0 e q b C T K D f k 0 S B q F I b + O n E h j J c n i w q S x P e / n G Q z 6 u 1 O o s l Q s 1 g W y d o u d 7 U 1 M T s / Y h 4 / N b i y K 8 Y m j + g 6 W L 2 a o T 6 / U W Y d p s D g d U X B n n 8 N 3 J g y H s E W v D C b d J p / L I t A f t A / j 5 i 6 H r E j j x V M S O I c F n R C j p N o L p 0 T 4 6 z U s 6 M Q w S J w b l y v u i 9 v 7 X N N C K o d F G i G f M R 9 L i h G t n y 0 b / 6 Y B M D S p q w v i F q v 0 2 1 c 7 P M J + H d M D K t 5 d r c 1 6 F l g C S a 3 / / j o x u L P P 4 b k p G S w D C K w O D 6 s j 4 C E V q f X x O s 6 P y 0 b Q K Y w Q n W 4 I E w D 4 / H 7 s 7 e 7 Y h x 8 4 z c y m 1 c I E A I v D K h S d Q l a k I Z s 3 / O Y u h 9 c X x U p 6 g T 2 C p J k w l W S q 7 v 0 P C q V B O b b Z Q R U v z 0 l I V C X l F W S q p h j n o E 9 z F C a Y 5 6 U X T k k 1 v s B 0 i U Z J p r B l R u J X s 3 b I 4 q s Y j 8 s r H n w R 5 X E 7 z m E 3 y 6 A o G 3 G B G j k y h b e L F c 0 O 0 / V x K q T i 9 j 4 H n R g 1 C i k K i P R p 8 H J G B o I d 5 v / 8 3 / + 3 / 8 O u J 2 6 m W K R K N E S F R i S g I 1 F g K i n C N G U U v m e Z z t W o W I a B j y c o y x R 4 2 / 0 q l 4 v Y i + 0 g P D h c + 0 I b p E t 0 X f Y w z T D g + f q Q I j d c 2 + H R 7 y F 1 3 + k E S x s G i p J E 4 e s 4 D y 9 H M D + o V m 5 + W T G S E W W V q t x T J z 7 b 5 u F j C Q J e g s G q 9 x E z 8 W 3 9 k K 0 L h + o 1 N M P U R e 3 D t D L G c 0 z N u S 0 v 0 p W E 0 8 M i B Y a h X D m 2 L f y 8 4 f / x s A T 9 n q P 7 r m p G S b d G P D c l 4 8 l R B X O D K m S N a p i F 3 I g X p w 3 N i 6 a N L G W a A o I e g q V h F a J q h O m d H V U w H t Q w N 6 h i O 8 P W 7 F z 0 t s M K Y K E T 4 w y w l W Z x c 5 d D u m T M i n 2 b v t w O 6 R K N i Q F j V 3 M y v 0 Y i Y 1 h Y e s I + 3 B Z p M y y q G k 3 t f P K 9 O i 8 1 L L r i x E q C w 5 k R F f O D K v Z y d M 1 K d n Z U g c A S r D c I a f l o X c C V D Q H f n Z Y R 9 t f X v N s 8 N C b u S y 3 S v L u J F T i c y z q X Y 4 O 5 a 1 Q z W P X b h / o I h l y E c + n 6 k T W u 3 2 M I o 8 8 2 R z 4 3 8 9 E a 8 U W U x 3 u r x t n o T E T B m 0 s i n j O P J 2 5 Y T r J g a M M Y Z 7 k O r M I 8 8 4 N q p Q I u T K u t f V r R 9 r A b O 9 d j P E 6 F V N C U s R L J a u N U b z c 0 W 5 X t b G 2 u 2 4 d c M e d Q 0 Y h 2 K p L X g k Y p 4 a 1 Y G l Z Q V i j M D q q O 6 r C T P 8 r q I P G D O Q k v z U q V y W h F K 2 g 6 s J l i M D t o p H l X X 8 7 V r e a T 7 L h Y 5 u x q a 6 S d l 2 Y l x 9 p 9 M K N E 7 F H 4 d j J l C u + v e / D + m g c a M X b 5 p Y h a V 4 7 N i j l t h q o b u V 1 3 9 j k U Z Q o D P r 1 l n Q k A m A 1 r O D u q g K I A n w t j p m J a c 9 n q u M J f f 5 o j I 3 0 a 9 l 0 4 r 3 w c g Y c z S j q 1 S i H u F o f J A w y E w s e u j i S J I o Q W i Z P J A o O h q n D 9 r T T j W H z e j q o o Y B t U p 9 3 N M t h O s 5 W K S D A T + Q a 8 O p 6 d N K r 3 o E H d i F S R x l 6 e w d l R B R + s C X h p V n a M C L c a z W X K F E o K j f E u m M z b x S r I b 7 U C a p f D I g 2 W M e p X x L J M T T q 7 U w O 6 2 b C K 2 U F j o b d I l 2 h c a x K s 3 Q y e M e q M 9 D v 8 / U Z s p l i I C o W R g F b 5 u z Q A 7 B c Y + L g G y 4 v J 3 K C C M y M K z o 8 r W B p W H e 3 3 v W B w K A K 9 E 3 u 8 j V b C B A A h X + 1 N t I J G W k U X p A 6 T 9 q E K 4 0 E N B Z n C n p k e A 7 P d i p / X a y Y D x X h w b Y e v U V f D Z m 2 6 6 z E O A n u U Y g N T U C 1 G A x r y E o U v o g L u 7 H N I u G x W 1 k 0 m B z S c C q u u f E x O D P p 1 B M 2 o k u r J r O p G z p r F Z N A o O z 0 / V C t M A B D 0 G k a D T t A J h d t x F o T U / v 3 N l O E m c m I 6 Z M j B t R 3 j r A w n s 3 k z 3 l g U k S z S G O 5 r P s N S J Q p h n + u v d U U 6 l c L M / G n 7 8 A n H J J t O 2 I c e K q y 0 f I Y m e G V e a l h 6 w O J a l E e 6 A 6 G m K e C 1 R S N Z s p q C T K P P t P z p t v r s B Y l C X q K x c c h C N 4 M i X P / l m b C K j z Y E V 4 d z u s N l o t l G F A q H 7 U M n P O R o p t N X d L a 2 4 / 0 1 D + 4 0 i b z 4 0 I y i n w m r e G 2 h t T C 9 t + r p S J g A 4 A d z R 8 J k p V Q V J B p + z t A S t l I M U i U a K V O D K C s U r u 0 I K M m G t V Z U K M O Q 0 s 4 O Z d n g z 0 Q U R w e e x f U Y X 4 n U d U O 6 R I N l S E 3 W Z 7 J A Y 8 i 2 E w Z D n Z v S T 3 D G z Q 5 1 a 8 + o 6 R 7 w E I w G a s s g N + P q N o + A o C O e Z / D M u I y Q T W v R d C B b r q 3 D Y V G S K V z Z F P D C t I R A l d n c Q t W N m v L J I o O p A R X 7 B a Z p h H w r L G f u + 6 s C d F D w c U Z c p a o d + b S C H h 1 Z k c Z T Y w p y I o X t N I u w z z g L b 6 R Y S G o b O x R M y R 0 P 6 p X 2 m B Y b p s k 0 a e r u 7 Q g T T M u f X U D t w n T C g + O p M Q V L E S M r N 5 / L 2 l 9 u i O X 0 f 3 b y K A K i G o Y 2 z o l O X N k U c H F B r A i T l S 2 w u b m G c r k E l j b C s i 4 u i N h K s 3 h q V G n L z 2 X n 0 r I H l 5 Y 9 U H Q j 4 j 8 v U S j J h s / Q I i v S 4 G i A 6 I D l b j o / L u N e g s P 0 g I a d D O N e o D w s w X R I x V c 7 H C 4 t e / D O i g d Z k U K 2 T F d i 0 x o d 3 t z g s X V r t 9 S / d i K t T + g t I a + O + G 7 M P t y Q U y G j y E r Q Q + B p r N n V o Z q 1 N q p d D h 6 v E Z E / M z M P r / e o c C l N G b v L g F e H V h W U 7 E T z V 5 v j Y Y 0 W s M 9 N S / h m / + h i D k s M Y h k G t G l 9 d S 1 Q C 0 M q V N 0 w E S 4 N G 8 7 J a 1 E B W 2 k j q m L 9 k M H U g N Y 0 h a I R T m E i V s R 2 L 0 p E n d A 5 w V C t L 6 o X v X 7 f M 3 s T 5 3 I 5 X L 9 + A 5 I k Y W N j s 2 U A d a u A 2 e o l m z W L a 7 b D J 5 s C P q k q a 8 A x B D f N D o t W o K 3 r r 7 w V 5 x D 0 6 B j v 1 z A d 0 v D y n G S U j R q X c X Z U Q a L A 4 t o O j 4 U h F a L Z w c 4 t L E 3 q U r a t I h w + B 1 X h h A e H V S M e Z p 2 + r 0 z / y + 0 4 h 5 0 M X Z O q X o 3 b A i 6 3 9 o w q u w T A H / 7 w J 6 T S a b z 7 7 v s I h U J 4 + + 3 f N I w n l F Q K z 5 t h Q 9 V B y U 7 Q l O F 8 b 6 d B n e g Q C G u l 4 d S E H h 3 9 s z X p E o 3 9 w l H x Q Q u j b p 6 K T J n G Q Y G G b v 7 o a p z C g S z i O c Z R x 0 a P M z V P a J 9 s z q g U J K o U I o G j y r o B j w 5 V o 3 B 1 S 3 C M w n Y a s 1 N W K O w X G H x 3 W k Y y k c A P f / g G X n / t I t 5 6 6 8 8 w M B D E j 3 7 0 Q x S L R f v H A D M 8 y A p G n j W r b d n n o I V O L P 9 g 4 z n Z K W 1 9 Y z z P Y D f L Y C v N 4 u 4 B V 7 P d j w e N F O m A o F e S 0 K o l N + T T c a d K 9 6 y m V a F K p 2 I h J z w Y v B 4 e O j k 6 8 1 o G v 6 k B D T O D G g b 9 m q P w X G h R e J + Y N Q z f W B R B C M F H H 3 2 C A V t F L K / X i 8 N D o 8 S X E 8 N 9 G g S W 4 J N N A T 6 e 4 O U 5 o 2 7 f x Q U R p 6 s i e 6 y a J 3 2 C j q f G F M f o k 0 7 p e K b G c z Q Y q l a H f m 1 B x B d R A Z k y j S s b A i 7 b c v U b d V n X d R 2 q q k K S J B S L R W S z W S Q S C W x t b e H j j z / B j a v v 4 + 2 3 f 2 P / 2 A n 3 m d v 7 H H w + H 6 5 c 3 0 b Z W f P C u X E j f O e j d a F h b F 8 1 m k 6 h r B j 9 R a w I B U 3 T M D 9 f X 7 C S 5 3 n s 7 D R P 7 3 l 5 T s L 3 Z y U E P T o + W P P g q x g P Q l A T P T I R 1 F C U K X y z x 2 E k o K G 9 J k z N a c s P 5 Y S X I 3 V m U U m l 8 N G 6 A E W R 8 c J k B h T R k c l k I M s K o t E o J E l G o V i E r u s I D Q z A 7 / c h F A q h v 7 8 f X q 8 H X q 8 X H M e B p m k k 9 v c w Z u Y c n f i h u o 8 b P 5 T F V o r B K b M / b l m U 4 P V 0 l g 5 j s Z 9 n M O T X 6 o w D y 8 s r m J 6 e c m x a 8 e t f v 4 2 f / / x n 9 u E a Z E U D y 1 C 4 m x C Q K N C V s 8 5 0 S M V 2 m s X 3 Z y X c 2 e e w O K z g W l T o q m H l 2 A I F s 0 B m x F / b V a I k U 7 h 0 S 8 T y Z 3 + H / / m v / x I B H w u a p k F R l G v H I A A c 7 O 9 V m k O f C F T 3 a U e g q r E q t L b z L K v 5 c o f H s w 3 S K m 7 c u I H F p S X 4 T F N 5 N f / u 3 / 1 H / K t / 9 T / a h y u o m t G y 1 R 4 e l y r R l S g f T T c a v N m r 4 n a D j l W + a m I Z B l / F + B o L D 8 c A A V 7 D P 3 r r T W z k + s G y R w L V D s G g o U c / L F m r j x v / / t / / R 8 h y 6 9 Q G Q o x c r S 9 3 e G y n m b q F s V F Z Y y c I g H N V t e S r 0 X W C O 3 f u w S M I u O l g G f z J T 3 6 M f / t v / + + 6 k s s w Q 5 k S B Q b R D I t 3 z G x e K 4 i 7 O m R u M 2 U E w f a C r u x Q F q V i D s u f / h a z i 2 f x / N l R f J 0 I I X r 3 E 5 x 7 / r W O E + J 0 X Q d N 0 8 i J N K b G B u 0 v n 3 B M d n c 2 s b y Z w E Y + h P 6 w U W i z u k b e E y M K V I 3 C 3 Q S L Y b P 9 j z 1 I 1 E J R F B w m D z A 6 N l E z b q + Z s Z t l H A 1 R u q 5 j e z u K Q H 8 A g 0 1 i N / / 4 x 0 u 4 c O E 7 G B w c B D G T M i 1 D C M c Y F a i K s p F d a 5 G X K H h Y o 5 9 v L + m q Q M G M S M + U N G w f S N C k I s b H I x B V I 8 v U y n x s B 1 U 9 a p Z m q X y p V A o f f P A B / u q v / q r y v n v 3 7 p m F 4 R X 4 f D 4 E A g G M 2 p o R Z D I Z + H w + 8 H x t z k w 8 H q 9 7 7 7 e F P 1 7 P I R Z P Q M u s Y 3 r p G Y T 8 L D i W w M c R p M s 0 d j L G v X 9 u U s a A i 8 B o A J A k C e V y C T z P g + i k U t C U E I K V J I e Z k A b e N h d E U c R v f v N b h M N h v P H G a 4 6 p 9 h a q q m J 7 O 4 p b m Q n 4 + v o r 4 4 v D q m O j P 1 L l e O 0 1 X R c o e 0 U f m O r C N 3 E O T 5 m 9 g 9 q h u n h + 9 R n q l 7 / 8 J X Z 2 d q B p G n 7 x i 1 9 g a 2 s L u 7 u 7 u H 3 7 N l 5 9 9 V U Q Q p D P 5 x G N R h G J R H D r 1 i 1 E I h E I g g B C C H i e h 6 7 r + J u / + R u 8 8 8 4 7 2 N z c R L F Y x N / + 7 d 9 W / f X H n / 9 + L Q d J p Z B N x b F 5 4 z I W n v t z + A M D G A l o E B W j 2 I z F K 3 N i X Q 0 Q t 4 i S j F u 3 V z A / M 4 5 C o Y h s N o d c L o t s J o t M N g e K o v D W W z 9 E I N D n K p n 0 I K v h 7 z + 8 g 6 m l 5 w A A 3 5 2 W a 6 r 0 Z s o 0 A o K O j z c E x 0 i c X t F 1 g U J V 5 G 4 1 K w m 2 0 j y r U 5 y M E t 3 a X Q g h W F 1 d x e J i f c f x x 5 l s O g F Z o 3 B l g 4 e q U 8 h n U 1 j 7 8 n d 4 5 r W / B s x i K d V n 4 9 c X R U d 1 r x H l c h m / f v s 3 e O X i 6 + j z c u A 4 D j z P 4 8 s o i 5 c W j w Q n k 0 l h Y C C M b D Z T O T d X o 2 g E H G N U N U q W a H y 6 I k O V R Q Q G h i A w B C / b C o p + s C 5 U H L 3 3 k 6 4 Y J e w 4 h d H b t / h u 0 Q 1 h g m m t + r Y J k w X P E F x c k M D Q B I F g G K O z z 1 R K V 4 / 0 a T W O z w / W B N c H e k 3 T 8 A / / 8 A f 8 9 T / / B U 5 N j m J w c B D 9 / f 3 w e D w 4 Y x h u K 1 i d 7 h P 7 e 7 U v m H y 0 7 j W K U 6 5 4 c C P G A y C g T b V w x B Z N 8 / U e 9 0 C E C b 0 S K K e K P m 5 q M 5 z w Y J k x z x 8 D o z M o 5 o y I h P U U i y d G 1 E q 9 u g G v D l C A 3 E L Z 0 H U d l 9 9 5 D 3 / 5 l 3 / u 2 E s 5 u p + v / F t T V Q Q H j K D b 0 f H J q n c Z y B o F j d T W I d c 1 r R L t u p N h k T X 7 O s s a 1 X b 5 5 G 5 S f 6 V d o F k T 6 R M e X m Y H j U V P 4 L 1 I R m 9 X x k c C W q W f 7 j M T C m I Z x r F t K q z q T I c M / q / / 8 D t 8 / w c v 1 R m A L P r I U Q h R 9 Y b X 1 3 f U 3 / n T L R 7 7 e R o f O F j m K I o C b Z 6 1 d A J 8 v m 3 0 i n Z 6 7 / 2 k J w I F s 6 5 E t 3 D y O Z z Q f a w O K h R N Q 5 X L I M T I g b M z O a D V n F k I A a J p o z n c X o 7 B 9 Y 0 C Z s + 9 B p + v 3 j F r U V C P J n 4 h b + x W a 2 Y H S I u i R O P r P W e B Z F m + z n h R n V r x o O i J U Q I A l o Z E T I W O m p G 1 g 6 5 p U F U V F E 0 j s R 8 H R V E Y m 5 i s M U r c u 3 c P D M P A 6 / V i Y q L W 7 3 G C e 6 o j J S 4 t e + D l C E S F Q u p g B / 6 B I f z Z k 7 W J f t V c 3 R a Q y I p Q Z Q m K V E I 5 f w h F K i E V W 8 b 5 1 / 8 a b y w d l U m z c 1 C g E T G j G f Z i 0 U p 4 G Q B s r K 0 i i r P 3 1 T r X L X o m U O f G j T Y 3 u q 7 j I L 6 H 0 f H G k 7 5 c K k H X N f j 8 f Y 6 R F I Q Q b K 6 v 4 p n n X q q M v f / + + 4 j H 4 x g Z G c H F i x d R L p e x 6 6 L Z 9 g l A J B J B I G C o V t l 0 A p p u F E T x 8 s A L 0 x I U j c K f b u s o 5 d N 4 4 z t D d c U m A e C P d z n c v v J f M X H 6 R X j 9 Q d A M a / x H U + j 3 U H h x x j k S w o n 0 Y R K h w a G a M a v a 0 a N G z w T q i R G l E j 1 8 e J j E o H n D t j b W j E 7 e c w s Q y 2 V o m o q + w J F z r h G i W M b I 2 L R 9 + I R j Y u 1 Q x J Y i / v c 3 N I j l P J 4 / P V S n 9 u V E G l e 3 e W x + + p / x L / / F z 8 D Q x u c V F e B Y 9 6 n m u q 6 B p p m 6 R t 3 R r Q 3 c k 4 5 X j v t B 0 T O B W h h S M R M + e h C y L I F j O V A O F h 8 3 y L K M 4 Z H G u 5 y i K M i b u v g J z f H 7 / R A E 4 7 z R K D j 2 d 5 9 u 4 6 m F U U w N O Z 9 h A G B l Z R W R k Q i C / a 0 X R C f S q Z R j e b i s S D t 2 F n w U 6 J l A z Y R U L B z T k W t h N X R 2 c u y e c D w a C t T v / 4 i 3 f v T D O h W c E M N p m k 5 n s P r F P + B / + Z d / A Y 8 p n N 2 C m P 2 0 H k V b V G f b h Q u s Q u r d g L f V / L a 4 e f M m 1 t c 7 a y h w Q m M I I c i m M x V h + i J q 9 G L 6 Y E 3 A 3 9 / U c O v q n 6 B I J f y v f / O z Y w n T 3 u 4 O c t k s V F X F Q X w P t 2 9 e R 7 F Q A G W G O Q F G T 6 Z H i Z 7 t U P b Y q m 5 g 3 6 F + + c t f o r + / H z / + 8 Y 9 P j B J t Y D d K V K M T g v / 8 q 9 9 j / O y b e O M s h 6 v b P B I Z E R s 3 3 o U i l X D q 3 E U M h / v x g 4 V G e a 4 E i f 1 9 5 P M 5 D A 4 O Q 1 E V 8 B w H r 7 8 P X I O G C h b F Q g E e X x / E c h F f J 0 M I + 3 T s Z t m u J g D 2 m p 4 J 1 I V J u a 3 W N c 0 Q y 2 V 4 v N 4 6 g T r h + N g F S h T L S K U y G B s f w + U V D z K p A y Q 2 b m D u / O v g O A Y v z 4 l g 6 f q U j F a 4 e b + m a Z A J i 4 / X O C x F N K w k u U d O 7 e u Z Q L 2 2 I N a l N n e K J E k Q B K G p Q J 0 Y J d z T y C h B C M H t q I g / / P 7 3 m H v 2 R 0 h u 3 0 Z o f B H B 8 A h e P C W i r 3 P t D j C 7 l K i q U s n A h t m 8 L 5 Z l k R P p R 2 o n a k T P B O r i g r G S d Y N Y d A s T U 6 e a C t Q J n R G P b Y H l W O g 6 q Q j Z + i G D r z f y 4 A Q v F k c 5 L A y r F f V O U Z S W q l s j Z F k C z w t Q Z A W g g G 8 O f K A o C s N + D S x j 9 C J + 1 O n S l K + n 0 6 3 a q V K O 1 d 3 P T j Q a P T k 3 H R O v z w e O 4 y v C B A B z g x p + 8 p w P f / 4 0 h c U q Y Q K A c s m 5 L p 4 b r B 7 H H M + B o i h M h z S k y z R u 7 3 O P h T C h l z u U U 0 6 U G 1 S 9 P t Q l n 8 0 g E B y o 2 6 H e f v t t U B S F n / 7 0 p y d G i T Z o Z p R o h a V + d 4 L 1 W U 0 H 3 j X 7 4 D 5 u 9 E S g W I b g o i 3 h 6 z j k 8 z k E A v 1 1 A n X C 8 W l X o F b v 3 c H C 6 c 6 j G D R N B c O w e G 9 V q N S v f 5 z o i U C N B D Q 8 3 U G 6 e y O y m T S C A 6 G m A n W y Q 7 n H v k O 5 s c B Z R L c 2 M H W q v g i l G 3 a 2 N z E 5 P Q M 8 w r F 6 r e i J Q F l N q L p F I Z 9 H X y D Q V K B O 6 I x s O o F y q Q S v 7 6 h F T D N S h 0 m E b Y G s T m T S a Z R K B Q x H R n D 7 6 + s I D o Q x M 7 d Q e f 1 x F a i e G C V K D i n w F v c O m h 8 + C S H Q d R 3 5 b A b x v R j K p S L S q S R S h / W q i a q q J 7 t S F 6 A a 5 V g 4 E A o P I p N O I Z 0 6 R D a T B g C U i g U U C n k c J g 4 q 3 T E G Q i G M T 0 y B Y X m c P v s M 8 t 4 j N f E j s 9 X n 4 0 h P d i h U G S U 0 T Y M k G t 3 n F F V B J p 2 C z + t H a H A I i i z j 6 l 4 Y L 0 3 n w H G t g y H t O 9 T v f v c 7 s 1 r O W y c q X x v Y V T 5 J E i E 0 C O + q R p F l c L Y M 3 F K x A J / f K B M m S S J y m Q z 6 g w M Q z D L K 7 6 5 4 8 N q i M R c u L X t w c U H E e 4 + p Q Q K 9 F K h X 5 6 V K Z 8 N W O D 0 o J + w C d c L x y a Y T F T 9 f M 1 q d s w 4 O 4 o h E j I I 5 i i y j k M + B 8 U e w k W J x f l y G q i r Y y n i x 4 V B v 5 H G i Z w I l s A Q v z 7 m z 9 J V L R X h 9 f v t w H c 0 E 6 i R S w j 3 2 S I k 7 3 3 y N 8 f E J B E P 1 q R Q A s L G 2 g t n 5 x h W h N t d X a 8 5 H A L C x t o z Z + S W 8 s + z B G 0 s i M u k U B k L h x / b s Z N G T M x T a b B X J m Q 6 / E x 4 M 4 5 N T C I b C S B z E Q Q i B q i q Q J K N P k y i K D Y V p P 7 6 L b D Z T J 0 w A M D F l W P O G + z Q o G o W B B s L 6 u N G z H S r S p + H c u D v T O d F 1 V 4 m H 9 h 3 q 3 r 1 7 I I T g z J k z N e M n u K e Z H 6 p c L i G V T D R U B 3 d j U Y x X 1 Y J w Y j e 2 i 3 v l W T w 3 U c a t m I 6 i b p y 3 H l d 6 J l D 3 I 3 3 j 0 0 8 / B c d x u H D h w o n K 1 w Z 2 l a 8 T L A e t G y 4 t e 3 B + X M G N x y S 8 q B k 9 E y i 3 o U e a D i R L D E b 6 t L q 6 B n b s A n X C 8 W k l U O u r 9 z C 3 c N o + j F K h A J / Z B K A V l 5 Y 9 e G F a x m e P a F p 7 O 7 T W s z r E 3 t W 9 E Q x t l P u F 2 R T r h I e L u Y X T 2 N n a q B n b j + 9 C c G i G 1 o y v Y o / / 7 o R e 7 l A A 8 P 1 Z q W F 3 9 0 5 o t k O d + K H c Y / d D N W N 7 c x 3 T M 3 M o F v K g K B o + n + + o U 7 V L H u d g W D s 9 F S i e J X j F p e n c D c 0 E 6 o T O a C Z Q O 9 F N T J r W u n Z R V R U 0 T S N 1 m E C x W I A W O I 3 1 Q 3 d n r k e Z n g o U T R n t T 1 q R K N T 3 R H X C L l D R a B S K o m B u b g 7 p d B q 3 b x / V 4 z 6 h M b O z s x g f H w c a C J S q q t i L R T F 1 a h b F Q h 6 J h N G V U B L L U B U F X p 8 f B / t 7 8 H i 9 h j O X A i i q e b v X b J n G 5 9 H H / w z V U 4 F C G 8 Y J V V F A M 4 x j p w Y L u 0 D 9 6 l e / M j v e v V E z f o J 7 9 n Y 2 s B / f A 8 / z G B 2 f h K 5 p j l E r k l i G 4 G n v 3 A Q Y D a R v 7 n L w c Q R h n 3 4 S K X F c / I K O 7 5 1 y H 3 m e T h 0 i F H b u p W s X q B O O j 9 M O Z S e V T C A 8 d P x 7 f 3 n F A 7 2 n s + 3 B 0 3 g 7 6 B J F i c b d A / e r U i g 8 i K 2 N N f v w C Q + Q 4 w p T T j T U v c d d m H A / B A p m Q y y Y B R P d c G p 2 H v H d H f v w C f e J + G 4 M k u h O V X f D 5 1 E e 2 f J 9 m W o P n P t 2 l Z e W P c i J d E 1 z r W a M j k 9 C E k W o a n f K O Z / g D k V R M D o + U U m / A I C 1 5 b t Y W b 4 D W Z K w t n I P u W y m 5 j O t e M O F Y e p x o e d n q G p G A x r K K o X n p 9 y f q Q C C T D r d M r g y m 0 l D 8 H h Q L p V A 0 z Q C / c G m B g 4 L N 6 k L z W i V 1 g A z J s 7 r d Z c R a 6 f d 8 8 v t r 2 / g y a f P 2 4 e b Y i V 1 q q q K w + Q B B o e G k c t k o B M d k Z G x u u u z 3 n 8 Q 3 w X N M A i H B x 0 D n K 9 F e a S / J T u T x X 0 V K L R h 9 b M T 3 4 t h d K x 5 9 4 1 O 6 s U t 3 / 0 G S 2 f O 2 o e 7 y s H + X k 1 x x 2 b s 5 2 m E v D o I K A g s Q S Z 9 i I G Q s 5 H G i U K h g L 6 + P u i a h m w 2 A 5 q m I Y p l K I o C r 9 e H g V A Y q q q A 5 w V Q F N U 0 d U b X d V e L E k D M N P q j 7 / l 8 m 0 d W d P P Z 9 h j w 6 s g 8 x E J 6 3 3 / Z O 8 s e 7 G T a 7 8 E 7 O j a B n e i m f R g w a w B W 9 x d q h z G H J s n d p p 0 a h Y p O Y z X J Q m C N D 5 W K 7 u v g b W 2 s o c + M r 6 M Z B q H w I I I D I Y y M j m N y 6 h Q G h 4 b B M A w E w V P Z d b w + P 1 T V O S u A p m m Q B j U R a 6 H g 9 f k h m p n Z g N G S p h e U 5 e b a w I O m N 1 f d B A L A x 7 c x w 6 q Y n J p B 4 m C / Z i y W Z f D Z r R g S a f c T r 5 r 7 0 b / X U 3 U e a c V k U M V 0 2 I h t B F B z l m n F 0 H D E P n R 8 K A q a d v R 7 m i E R H y 4 t C z 1 N I v Q J v X 9 e x + G + C x Q A l I 6 x y g x H R i B J Y q W a 7 E R Q w / N P j m J k 8 K h 7 e D t 0 0 g O 4 X b J p o 5 i J W / q q F p x A f 7 D m t U Y U C n n X l Y v s 5 H M 5 + 1 A F i q L A M A z K 5 Z L 9 J S z b C u 5 8 H h V a 5 A s c n + P M n f t B 7 2 e T A 3 c P O B w W O 1 P R A E A Q P K B p G q V K W e D O V y 2 / y x S E Z r T a 5 U K D 7 s 9 A d o o F d z u v p i i g a e d 7 2 u r 3 B Q d C 9 q E 6 v F 5 f n c V 1 K X K k K t 4 v H 9 P D 3 s j 6 g Q g U z H B + 1 Z 0 m 0 R C f z 4 / 4 X g w 7 2 1 v 2 l + 4 r d i u Y H W u X I S B I J Z O A 2 e K 0 G Y V 8 D q q q o q / P 2 W B g R 2 1 y M 1 v 9 P p q m o b T 4 P Y B x T l X N M m H V 7 G Y Z X F 7 p n Z p X j Z d z c 6 Z 7 c D w w g Q K A 9 9 a O H 4 o y O j b h W s f v F V Z 9 u l Z Q o B A e M o p E 8 j y P n e 1 N o + Z g M o F k 4 g D b m 0 f d G P s C / W B Z F r u x H a y v 3 K v 6 l n p U V U W g S Z 9 b N / c n k z 6 0 D 9 V B U V R d q Y K y Q u H 2 f v v W 1 U 4 R l Q c 6 Z V t y 3 8 3 m T n R q S r d Q F B k 0 z X R s 6 T s u e 7 s 7 9 8 V a 2 A h d 1 0 G I 7 j o l 3 Q l V V c G y 7 j 6 / v r q M u Y U l f L L J o y g / 3 B P 8 f v N Y 3 A 2 O 4 1 E s P L h 6 E u F B 9 4 7 X T t n a X I c s S 5 B E E Z p W e 5 a h a b p p 9 I K b H Y p l W e z t u Q v 3 m l t Y w t 3 N 1 I k w O f B Q 3 J G D A o N E g U b U j P n r B K v 3 0 I M g l T y w D 3 W d s f F J 8 L w A w e N x 3 I k U p X G I V q P + W n a s Q p V u i M l G P t U J t T w U A n V z l 8 O N X R 7 3 D l h c W v b g w 3 U B q 8 n 2 9 H J P m z U O u o l V z 7 u X t N q B D + J 7 9 q E K b i N I 3 L o Q d H I c u + r j j b s 7 e J + R V A q b K Q a x L O P 4 4 O y G j L 2 Y O 1 W l V 7 S q T d c N 2 B a 1 3 8 P H M M 1 b 7 M f d 1 e R I F B 7 M W f V R 4 K E U K I u 7 + x z e W f b g V r x + M l V 7 4 5 2 c j u 3 g 5 o z R D E V p b X I + L n 6 / H 7 t Z 5 8 e 1 v b m B 8 c l p + 3 A N j c K L q u k P D t i H H L m f V r 1 H D e c n 9 J B g b U T x H F 3 j I a e p I 8 u g r u u Y m J o 5 l l B Y 3 U E 6 x W 5 K 7 i a 6 b t y H g s z i Y G / b / j L g U q V j W e M 9 + / F d H C Y T S K e S O I j v Q l N V E E J A C I E s H S 0 M V k S 5 R b W f K u R p L Z z f V h 4 K s 7 k b + g U d z 4 w V U B Z F J B M J x G J 7 2 N j Y R F + f H 7 q m 4 x / / 9 C e u z b 5 2 N E 1 r a H J X Z B m J g z h 0 Q j A y O o 6 D + C 5 C 4 c F K C 5 f 7 g a o B 8 Q K D y a D m 2 B x t b f U e J i a m k M t m E e g P w u v z Y X d n u 2 b X s v 7 f f Q R 5 P V b U v K o Z P s Q T 6 n l k B K q Y z 2 C C f I P J y Q k E + v t R 1 r 0 Y 9 F O g A C Q P D 7 G 2 t o 6 N 9 Q 2 c f + Y c p q a n 4 P N 6 X U + c 5 M E + h i I j 2 N 3 d R S K R Q C a d g 6 J I y B e L g A 7 8 + C / + E X i H w i W 9 J p p h M D X Q 2 c 5 7 m E x g 0 M y j I g S I b q 5 h i 5 z F y 3 M i C A E O S z T u H n A Y 6 9 c w N 1 j b 6 Z 2 Y D l t f k 5 q K v Q y A f Z R 5 Z A Q K A P o E g h d P H d X 5 k z W A o 4 8 S / A g h k G U Z + / s H u H 7 9 B v x + P 5 5 + + i x C o V B T t W h n e x P j k 9 O 4 d O k y X n v t 1 Z q d T l E U / P a 3 / w 1 v v f V n l e K Q 9 4 u C R I E Q I O B p 7 x F 9 u M Z j M a K i j 5 V x f c 8 P U W 0 e e g Q A I Z + O C 2 Y b 1 5 u 7 H A 4 K T N M y c F / u 8 C e V f h 1 4 p A Q K A L 5 3 S o L f F s L / / q q A J 0 c U D A d 0 E H J U 2 F T T N O R y W d y 7 t 4 y t r S j O n X s a F G V E B e S y O S Q S S e Q L R R Q K e Y T D Y c z O z u C 5 5 y 7 U x b 4 R X c d n V z / H 4 u I C B r t g T e s 1 W Z G G p A J + n u B 6 j H d d F j v o 1 Y 0 y B V W 3 t 1 m f r 5 N d q p 5 H T q C C H o L n p 2 s f 8 D s r n p p J 8 M y E j C F / r T O T E A J R E k F 0 I y q A 4 9 g a w Y n F Y p i Y a J w R D A C J R A K X L 7 + H n / 3 s H 3 d 8 X j s O + Z x x R q p e N I o S D Y H T w T p s F m t J t i t 1 8 N 5 Y F B 2 r L 1 / Z F B 7 6 d I r 7 z S M n U A B w Y U p G y H s k M B + u C 5 B s a s 3 5 c d l V N V q Y w m b f l R p R K p W w t r a G p 5 9 + 2 v 5 S T y h I F F S d Q r p E Y S f D V K 6 T Z w y V l 6 Y M 4 b q 4 I N V M e k k 1 1 M X r u z w K k r t r a 8 b C k I q Z c H 0 0 x s k u V Y v D u v b w E 8 v W W u S e n 6 7 3 A w l N D t R 2 q D a y U n 0 + H w 4 S S c f 3 l 0 t l 3 L x 5 E / f u 3 s P t b 2 7 X 5 Q 9 1 A k M B X 0 Y 5 r C X Z m k V D N v + 8 T o x i / O 8 s C 7 g R 4 7 C R Y v H e i o A P 1 w V 8 t N G 9 H W Q 1 6 b z T n R u v v / f f Z h 5 J g Y r n G G h V 8 u I x 6 y 9 U c 3 W r v d i + R m Z z J y 4 8 + y x 2 d m q j M z R N x Z d f X s f i 4 i J m 5 2 Y x M z e D / / S f / h + I x 6 x v d 2 O X q 4 s M a U S i Q G M t w d S 0 Y 3 X 7 2 V Y 0 2 u 3 D 3 i 7 9 g c e E R 1 K g A O C D t d Y C s 5 J w X l W d 0 D T N d R D p w E A Q m q b j 6 t X P U S 4 b T u F s N o e n z 5 2 F 1 + s F z / P w e X 3 4 F / / D P 8 f f / f a / d x x J c W X j G O p a i y z d d h F Y v W Y R s 2 A Z h 8 F v M Y / k G c r i j S W x 4 j / J S x Q + c 9 i V 3 O Z a l U o l o / d R G 0 i S h J W V V d y 5 c w + 6 r u G f / t O f 1 5 3 F R E n C V 9 e + x P d e + l 7 N e C O u b n E Q F a o 7 q d 4 u z 4 V u W R x W c S p U r 8 Y m i z S u x + 6 / n + 5 h 5 J H d o Q D g 4 y p j R E A g u D h v W P 8 m g k f n m + s 7 j f 1 P 1 b S j 8 l k I g o C n n j q L n / z k L x y F C Q A 8 g o D g Q L C y k 7 W C o b s k T D 0 g J 9 b / r i 9 3 + D q L q h 2 u / V v 7 y P J I C 5 S o U v h w X c C V D W N n Y h m C N 5 d E J A o 0 e F M V m R 9 S X W k / V h P n T u B 5 3 l G Y L J a W l v D 7 3 / 0 B u t Z 8 4 n 2 0 z i N d a v w 9 D 5 r 9 f O 3 Z V S e o F J 0 8 X V W w B T Z V U N G M A p X f B h 5 p g b I o K R S + q l I 5 F o b V y i p / P c b h n W X B l V B 1 k t c U j U b t Q 3 W w L I s f v f V n + N O f L j U 8 p 2 2 n W Y g u H b A P k m / 2 j u 5 z d S R F t R s D A F T b L v s w V 3 v t J o / N V R 4 W a X y 2 Z T z s 8 X 6 t 4 j O x V M I v o n y d r 6 q a c r n c N D y p E e N j 7 k o s C 4 K A p d O L + P / + 3 1 8 5 G g x a b F 4 P D Q c F 2 t H 3 p L R Q U 7 v Z a / l h 5 v 8 H D t O + j 9 z e g 7 8 A A A A A S U V O R K 5 C Y I I = < / I m a g e > < / T o u r > < / T o u r s > < / V i s u a l i z a t i o n > 
</file>

<file path=customXml/itemProps1.xml><?xml version="1.0" encoding="utf-8"?>
<ds:datastoreItem xmlns:ds="http://schemas.openxmlformats.org/officeDocument/2006/customXml" ds:itemID="{6730748F-2ADF-4AEE-9283-14090F397C87}">
  <ds:schemaRefs>
    <ds:schemaRef ds:uri="http://www.w3.org/2001/XMLSchema"/>
    <ds:schemaRef ds:uri="http://microsoft.data.visualization.engine.tours/1.0"/>
  </ds:schemaRefs>
</ds:datastoreItem>
</file>

<file path=customXml/itemProps2.xml><?xml version="1.0" encoding="utf-8"?>
<ds:datastoreItem xmlns:ds="http://schemas.openxmlformats.org/officeDocument/2006/customXml" ds:itemID="{C1154088-D9E9-4F13-AC94-4C816808F917}">
  <ds:schemaRefs>
    <ds:schemaRef ds:uri="http://www.w3.org/2001/XMLSchema"/>
    <ds:schemaRef ds:uri="http://microsoft.data.visualization.Client.Excel/1.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Charts</vt:lpstr>
      </vt:variant>
      <vt:variant>
        <vt:i4>8</vt:i4>
      </vt:variant>
    </vt:vector>
  </HeadingPairs>
  <TitlesOfParts>
    <vt:vector size="18" baseType="lpstr">
      <vt:lpstr>Data Figure 2 and 3</vt:lpstr>
      <vt:lpstr>Sheet1</vt:lpstr>
      <vt:lpstr>Regression Results</vt:lpstr>
      <vt:lpstr>Sheet2</vt:lpstr>
      <vt:lpstr>December Kiel Data</vt:lpstr>
      <vt:lpstr>Sheet7</vt:lpstr>
      <vt:lpstr>Data Figure 2</vt:lpstr>
      <vt:lpstr>Sheet5</vt:lpstr>
      <vt:lpstr>Sheet9</vt:lpstr>
      <vt:lpstr>Data figure 1</vt:lpstr>
      <vt:lpstr>Figure 1</vt:lpstr>
      <vt:lpstr>Figure 2 </vt:lpstr>
      <vt:lpstr>Figure 3  </vt:lpstr>
      <vt:lpstr>Figure 4 </vt:lpstr>
      <vt:lpstr>Figure 5 </vt:lpstr>
      <vt:lpstr>Figure 6 </vt:lpstr>
      <vt:lpstr>Figure 7 </vt:lpstr>
      <vt:lpstr>Figure 8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Jacob Funk Kirkegaard</dc:creator>
  <cp:lastModifiedBy>Jacob Funk Kirkegaard</cp:lastModifiedBy>
  <dcterms:created xsi:type="dcterms:W3CDTF">2025-07-03T09:44:37Z</dcterms:created>
  <dcterms:modified xsi:type="dcterms:W3CDTF">2025-12-17T15:13:12Z</dcterms:modified>
</cp:coreProperties>
</file>